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уворова ТА\Desktop\казна 2025\"/>
    </mc:Choice>
  </mc:AlternateContent>
  <bookViews>
    <workbookView xWindow="0" yWindow="0" windowWidth="9405" windowHeight="7545"/>
  </bookViews>
  <sheets>
    <sheet name="Шелангер " sheetId="2" r:id="rId1"/>
  </sheets>
  <definedNames>
    <definedName name="_xlnm._FilterDatabase" localSheetId="0" hidden="1">'Шелангер '!$A$4:$P$55</definedName>
  </definedNames>
  <calcPr calcId="152511" calcOnSave="0"/>
</workbook>
</file>

<file path=xl/calcChain.xml><?xml version="1.0" encoding="utf-8"?>
<calcChain xmlns="http://schemas.openxmlformats.org/spreadsheetml/2006/main">
  <c r="K19" i="2" l="1"/>
  <c r="K26" i="2"/>
  <c r="K34" i="2"/>
  <c r="K33" i="2"/>
  <c r="K32" i="2"/>
  <c r="K31" i="2"/>
  <c r="K17" i="2"/>
  <c r="K16" i="2"/>
  <c r="K15" i="2"/>
  <c r="K14" i="2"/>
  <c r="K13" i="2"/>
  <c r="K12" i="2"/>
  <c r="K11" i="2"/>
  <c r="K10" i="2"/>
  <c r="K9" i="2"/>
  <c r="K8" i="2"/>
  <c r="K7" i="2"/>
  <c r="K6" i="2"/>
  <c r="K5" i="2"/>
</calcChain>
</file>

<file path=xl/sharedStrings.xml><?xml version="1.0" encoding="utf-8"?>
<sst xmlns="http://schemas.openxmlformats.org/spreadsheetml/2006/main" count="289" uniqueCount="184">
  <si>
    <t>№</t>
  </si>
  <si>
    <t>Реестровый номер</t>
  </si>
  <si>
    <t>Инвентарный номер</t>
  </si>
  <si>
    <t>Вид недвижимого имущества</t>
  </si>
  <si>
    <t>Наименование недвижимого имущества</t>
  </si>
  <si>
    <t>Назначение недвижимого имущества</t>
  </si>
  <si>
    <t>адрес (местоположение)</t>
  </si>
  <si>
    <t>кадастровый номер</t>
  </si>
  <si>
    <t>земельный участок, на котором расположен недвижимое имущество (кадастровый номер, форма собственности, площадь</t>
  </si>
  <si>
    <t>основные характеристика недвижимого имущества: тип объекта, площадь, протяженность, этажность</t>
  </si>
  <si>
    <t>кадастровая стоимость</t>
  </si>
  <si>
    <t>дата возникновения и прекращения права муниципальной собственности</t>
  </si>
  <si>
    <t>реквизиты документов-оснований возникновения права</t>
  </si>
  <si>
    <t>сведения о правообладателе</t>
  </si>
  <si>
    <t>сведения об установленных ограничениях (обременениях) с указанием основания и даты возникновения и прекращения, в т.ч. права оперативного управления</t>
  </si>
  <si>
    <t>примечание (внесение изменений)</t>
  </si>
  <si>
    <t>здание</t>
  </si>
  <si>
    <t>сооружение</t>
  </si>
  <si>
    <t>Детская площадка</t>
  </si>
  <si>
    <t>РМЭ,Звениговский район, п. Шелангер ул.Студенческая</t>
  </si>
  <si>
    <t>Хоккейная площадка "Кристалл"</t>
  </si>
  <si>
    <t>п. Шелангер, ул.Полеводов</t>
  </si>
  <si>
    <t>Сетчатое ограждение для хоккейной площадки</t>
  </si>
  <si>
    <t>п. Шелангер ул.Полеводов</t>
  </si>
  <si>
    <t>Жилой дом</t>
  </si>
  <si>
    <t>п. Шелангер ул.Солнечная 1</t>
  </si>
  <si>
    <t>73,1 кв.м</t>
  </si>
  <si>
    <t>Автомобильная дорога</t>
  </si>
  <si>
    <t>д.Аниссола</t>
  </si>
  <si>
    <t>12:14:0000000:7742</t>
  </si>
  <si>
    <t>618 м</t>
  </si>
  <si>
    <t>Решение суда от 23.03.2017 №2-252/2017</t>
  </si>
  <si>
    <t>Автомобильная дорога Звенигово-Шелангер-Морки</t>
  </si>
  <si>
    <t>12:14:0000000:7814</t>
  </si>
  <si>
    <t>670м</t>
  </si>
  <si>
    <t>п.Шелангер перМатросова</t>
  </si>
  <si>
    <t>12:14:0000000:7745</t>
  </si>
  <si>
    <t>531м</t>
  </si>
  <si>
    <t>22.04.217</t>
  </si>
  <si>
    <t>п.Шелангер ул.Матросова</t>
  </si>
  <si>
    <t>12:14:8901001:1853</t>
  </si>
  <si>
    <t>466м</t>
  </si>
  <si>
    <t>д.Филиппсола ул.Мира</t>
  </si>
  <si>
    <t>12:14:0000000:7757</t>
  </si>
  <si>
    <t>214м</t>
  </si>
  <si>
    <t>Подъезд к ж/д станции Шелангер</t>
  </si>
  <si>
    <t>п.Шелангер</t>
  </si>
  <si>
    <t>670 м</t>
  </si>
  <si>
    <t>Сооружения водозаборные</t>
  </si>
  <si>
    <t>д.Филиппсола</t>
  </si>
  <si>
    <t>12:14:0000000:7127</t>
  </si>
  <si>
    <t>4070м</t>
  </si>
  <si>
    <t>акт приема-передачи от 01.12.2008</t>
  </si>
  <si>
    <t>п. Шелангер</t>
  </si>
  <si>
    <t>12:14:0000000:7125</t>
  </si>
  <si>
    <t>10094м</t>
  </si>
  <si>
    <t>Водонапорная башня</t>
  </si>
  <si>
    <t>п.Шелангер ул.Новая</t>
  </si>
  <si>
    <t>12:14:0000000:7626</t>
  </si>
  <si>
    <t>6,6 кв.м</t>
  </si>
  <si>
    <t>Решение суда от 26.05.2015</t>
  </si>
  <si>
    <t>Скважина №5</t>
  </si>
  <si>
    <t>12:14:9602001:18</t>
  </si>
  <si>
    <t>40м</t>
  </si>
  <si>
    <t>Решение суда от 26.05.2016</t>
  </si>
  <si>
    <t>д.Кугунур</t>
  </si>
  <si>
    <t>12:14:0000000:7144</t>
  </si>
  <si>
    <t>746м</t>
  </si>
  <si>
    <t>Сооружения водозаборное</t>
  </si>
  <si>
    <t>выс. Николаевский</t>
  </si>
  <si>
    <t>12:14:0000000:7126</t>
  </si>
  <si>
    <t>1115м</t>
  </si>
  <si>
    <t>Скважина №18</t>
  </si>
  <si>
    <t>д.Памаштур</t>
  </si>
  <si>
    <t>12:14:6401001:71</t>
  </si>
  <si>
    <t>50м</t>
  </si>
  <si>
    <t>д.Б.Шигаково</t>
  </si>
  <si>
    <t>12:14:1901001:122</t>
  </si>
  <si>
    <t>847м</t>
  </si>
  <si>
    <t>Сооружение водозаборное</t>
  </si>
  <si>
    <t>с. Керебеляк</t>
  </si>
  <si>
    <t>12:14:0000000:7128</t>
  </si>
  <si>
    <t>3552м</t>
  </si>
  <si>
    <t>Гидротехническое сооружение</t>
  </si>
  <si>
    <t>д.Филиппсола, плотина на р.Тюмша</t>
  </si>
  <si>
    <t>12:14:0000000:7549</t>
  </si>
  <si>
    <t>473м</t>
  </si>
  <si>
    <t>Решение суда от 10.09.2015</t>
  </si>
  <si>
    <t>акт приема-передачи от 15.01.2007</t>
  </si>
  <si>
    <t>Линия электропередач ВЛ-0,4кВ от ТП-47</t>
  </si>
  <si>
    <t>п.Шелангер ул. Студенческая №1-№30, ул.Полеводов №1-№11, ул.Молодежная №1-№23, ул.Зеленая №1-№23, ул.Светлая</t>
  </si>
  <si>
    <t>12:14:0000000:0160:88:212:002:000001400</t>
  </si>
  <si>
    <t>3176м</t>
  </si>
  <si>
    <t>балансовая стоимость (рублях)</t>
  </si>
  <si>
    <t>ТП-46</t>
  </si>
  <si>
    <t>12:14:8901001:1678</t>
  </si>
  <si>
    <t>12,7 кв.м</t>
  </si>
  <si>
    <t>Линия электропередач ВЛ-0,4кВ от ТП-45</t>
  </si>
  <si>
    <t>п.Шелангер ул. Мелиораторов №1-№15, ул.Головачева №3а-№10а</t>
  </si>
  <si>
    <t>12:14:0000000:0159:88:212:002:000001370</t>
  </si>
  <si>
    <t>985м</t>
  </si>
  <si>
    <t>ТП-2</t>
  </si>
  <si>
    <t>д.Филиппсола ул. Волкова</t>
  </si>
  <si>
    <t>12:14:8401001:205</t>
  </si>
  <si>
    <t>Линии электропередач</t>
  </si>
  <si>
    <t>д.Филиппсола ул.Филиппсола</t>
  </si>
  <si>
    <t>12:14:0000000:2173</t>
  </si>
  <si>
    <t>Решение суда от 21.02.2017 №2-220/2017</t>
  </si>
  <si>
    <t>Кабельная линия электропередач 10-кВ от ЗТП 32</t>
  </si>
  <si>
    <t>д.Филиппсола ул.Волкова</t>
  </si>
  <si>
    <t>12:14:0000000:7833</t>
  </si>
  <si>
    <t>70м</t>
  </si>
  <si>
    <t>Решение суда от 20.06.2017</t>
  </si>
  <si>
    <t>п.Шелангер ул.Школьная</t>
  </si>
  <si>
    <t>12:14:0000000:7743</t>
  </si>
  <si>
    <t>п.Шелангер ул.Молодежная</t>
  </si>
  <si>
    <t>12:14:8901002:275</t>
  </si>
  <si>
    <t>514м</t>
  </si>
  <si>
    <t>п.Шелангер ул.Студенческая</t>
  </si>
  <si>
    <t>12:14:8901002:276</t>
  </si>
  <si>
    <t>523м</t>
  </si>
  <si>
    <t>п.Шелангер ул.Полеводов</t>
  </si>
  <si>
    <t>12:14:0000000:7744</t>
  </si>
  <si>
    <t>568м</t>
  </si>
  <si>
    <t>Газоснабжение жилых домов</t>
  </si>
  <si>
    <t>ул. Полежайкина, Железнодорожная п. Шелангер</t>
  </si>
  <si>
    <t>12:14:0000000:7846</t>
  </si>
  <si>
    <t>689м</t>
  </si>
  <si>
    <t>ул.Лесная д.Филиппсола</t>
  </si>
  <si>
    <t>12:14:0000000:2174</t>
  </si>
  <si>
    <t>560м</t>
  </si>
  <si>
    <t>Решение суда от 13.07.2017 №2-667/2017</t>
  </si>
  <si>
    <t>прекращен Распоряжение Правительства Республики Марий Эл №441 05.10.2020</t>
  </si>
  <si>
    <t>прекращен Распоряжение Правительства Республики Марий Эл №441 05.10.2021</t>
  </si>
  <si>
    <t>Кладбище мусульманское</t>
  </si>
  <si>
    <t>Кладбище христианское</t>
  </si>
  <si>
    <t>акт приема- передачи от 01.12.2018</t>
  </si>
  <si>
    <t>Очистные сооружения</t>
  </si>
  <si>
    <t>12:14:0000000:1046</t>
  </si>
  <si>
    <t>101.6 кв.м</t>
  </si>
  <si>
    <t>Трансформаторная подстанция</t>
  </si>
  <si>
    <t>12:14:8401001:253</t>
  </si>
  <si>
    <t>40.1 кв.м</t>
  </si>
  <si>
    <t>Линия электропередач</t>
  </si>
  <si>
    <t>п.Шелангер ул.Механизаторов</t>
  </si>
  <si>
    <t>12:14:0000000:7851</t>
  </si>
  <si>
    <t>1297 м</t>
  </si>
  <si>
    <t>Решение суда от 13.07.2017 №2-669/2017</t>
  </si>
  <si>
    <t>Решение суда от 04.07.2017 №2-613/2017</t>
  </si>
  <si>
    <t>Канализационные сети</t>
  </si>
  <si>
    <t>от центральной усадьбы п. Шелангер до очистных сооружений д.Памаштур</t>
  </si>
  <si>
    <t>12:14:0000000:7824</t>
  </si>
  <si>
    <t>4415 м</t>
  </si>
  <si>
    <t>12:14:8401002:62</t>
  </si>
  <si>
    <t>108 м</t>
  </si>
  <si>
    <t xml:space="preserve">Газоснабжение 24-х жилых домов </t>
  </si>
  <si>
    <t>ул.60-летия Победы п.Шелангер</t>
  </si>
  <si>
    <t>12:14:0000000:8130</t>
  </si>
  <si>
    <t>1283м</t>
  </si>
  <si>
    <t>Решение суда  от 22.09.2017 №2-907/2017</t>
  </si>
  <si>
    <t>Решение суда от 25.10.2017 №2-936/2017</t>
  </si>
  <si>
    <t>Разрешение на ввод в эксплуатацию от 15.07.2013</t>
  </si>
  <si>
    <t>прекращен распоряжени №42 от 29.12.2017</t>
  </si>
  <si>
    <t>квартира</t>
  </si>
  <si>
    <t>Республика Марий Эл, Звениговский район,              
п. Шелангер, 
ул. Центральная,
 д. 14, кв. 1</t>
  </si>
  <si>
    <t>12:14:0304001:556</t>
  </si>
  <si>
    <t>30,8 кв.м.</t>
  </si>
  <si>
    <t>Республика Марий Эл, Звениговский район,              
п. Шелангер, 
ул. Центральная,
 д. 14, кв. 5</t>
  </si>
  <si>
    <t>12:14:0304001:557</t>
  </si>
  <si>
    <t>12:14:0304001:558</t>
  </si>
  <si>
    <t>37,5 кв.м</t>
  </si>
  <si>
    <t>свидетельство 12:14:0304001:556-12/060/2022-1 от 05.07.2022, постановление №63а от 30.08.2022</t>
  </si>
  <si>
    <t>свидетельство 12:14:0304001:557-12/060/2022-1 от 05.07.2022,постановление №63а от 30.08.2022</t>
  </si>
  <si>
    <t>свидетельство 12:14:0304001:558-12/060/2022-1 от 05.07.2022, постановление №63а от 30.08.2022</t>
  </si>
  <si>
    <t>Водонапорная башня  п.Шелангер</t>
  </si>
  <si>
    <t>Водонапорная башня Рожновского</t>
  </si>
  <si>
    <t>Канализационные сети д.Филиппсола</t>
  </si>
  <si>
    <t xml:space="preserve">Ограждение без крыши на два контейнера
</t>
  </si>
  <si>
    <t xml:space="preserve">Ограждение без крыши на три контейнера
</t>
  </si>
  <si>
    <t xml:space="preserve">Площадка накопления ТКО на 3 контейнера
</t>
  </si>
  <si>
    <t>РЕЕСТР</t>
  </si>
  <si>
    <t xml:space="preserve">сведения о муниципальном недвижимом имуществе , находящийся в казне Шелангерского сельского поселения </t>
  </si>
  <si>
    <t>недвижимые имущества</t>
  </si>
  <si>
    <t>прекращен продажа договор №122002943 от 16.08.2024 ПАО "РОССЕТИ ЦЕНТР И ПРИВОЛЖЬЕ"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</si>
</sst>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8F8F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0"/>
      </right>
      <top style="thin">
        <color indexed="6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134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top" wrapText="1"/>
    </xf>
    <xf numFmtId="0" fontId="3" fillId="0" borderId="0" xfId="0" applyNumberFormat="1" applyFont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5" fillId="0" borderId="7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wrapText="1"/>
    </xf>
    <xf numFmtId="0" fontId="5" fillId="0" borderId="13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20" fontId="1" fillId="0" borderId="6" xfId="0" applyNumberFormat="1" applyFont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wrapText="1"/>
    </xf>
    <xf numFmtId="0" fontId="3" fillId="0" borderId="12" xfId="0" applyNumberFormat="1" applyFont="1" applyBorder="1" applyAlignment="1">
      <alignment horizontal="left" vertical="center"/>
    </xf>
    <xf numFmtId="0" fontId="3" fillId="0" borderId="14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3" fillId="0" borderId="13" xfId="0" applyNumberFormat="1" applyFont="1" applyBorder="1" applyAlignment="1">
      <alignment horizontal="left" vertical="center"/>
    </xf>
    <xf numFmtId="0" fontId="7" fillId="0" borderId="1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3" fillId="0" borderId="13" xfId="0" applyNumberFormat="1" applyFont="1" applyBorder="1" applyAlignment="1">
      <alignment horizontal="left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15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4" fillId="2" borderId="15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3" fillId="0" borderId="19" xfId="0" applyNumberFormat="1" applyFont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left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12" xfId="0" applyNumberFormat="1" applyFont="1" applyBorder="1" applyAlignment="1">
      <alignment vertical="center"/>
    </xf>
    <xf numFmtId="0" fontId="1" fillId="0" borderId="12" xfId="0" applyNumberFormat="1" applyFont="1" applyBorder="1" applyAlignment="1">
      <alignment horizontal="left" vertical="center"/>
    </xf>
    <xf numFmtId="44" fontId="9" fillId="0" borderId="12" xfId="0" applyNumberFormat="1" applyFont="1" applyBorder="1"/>
    <xf numFmtId="44" fontId="1" fillId="0" borderId="0" xfId="0" applyNumberFormat="1" applyFont="1"/>
    <xf numFmtId="0" fontId="5" fillId="0" borderId="0" xfId="0" applyNumberFormat="1" applyFont="1"/>
    <xf numFmtId="0" fontId="7" fillId="0" borderId="13" xfId="0" applyNumberFormat="1" applyFont="1" applyBorder="1" applyAlignment="1">
      <alignment horizontal="left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7" fillId="0" borderId="22" xfId="1" applyNumberFormat="1" applyFont="1" applyBorder="1" applyAlignment="1">
      <alignment horizontal="left" vertical="top" wrapText="1" indent="2"/>
    </xf>
    <xf numFmtId="0" fontId="1" fillId="0" borderId="22" xfId="0" applyNumberFormat="1" applyFont="1" applyBorder="1" applyAlignment="1">
      <alignment horizontal="left" vertical="center" wrapText="1"/>
    </xf>
    <xf numFmtId="0" fontId="1" fillId="0" borderId="24" xfId="0" applyNumberFormat="1" applyFont="1" applyBorder="1" applyAlignment="1">
      <alignment horizontal="left" vertical="center" wrapText="1"/>
    </xf>
    <xf numFmtId="0" fontId="5" fillId="0" borderId="22" xfId="0" applyNumberFormat="1" applyFont="1" applyBorder="1" applyAlignment="1">
      <alignment horizontal="left" vertical="center" wrapText="1"/>
    </xf>
    <xf numFmtId="0" fontId="7" fillId="0" borderId="25" xfId="1" applyNumberFormat="1" applyFont="1" applyBorder="1" applyAlignment="1">
      <alignment horizontal="left" vertical="top" wrapText="1" indent="2"/>
    </xf>
    <xf numFmtId="0" fontId="10" fillId="0" borderId="8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/>
    </xf>
    <xf numFmtId="0" fontId="9" fillId="0" borderId="21" xfId="0" applyNumberFormat="1" applyFont="1" applyBorder="1" applyAlignment="1">
      <alignment horizontal="center"/>
    </xf>
    <xf numFmtId="0" fontId="9" fillId="0" borderId="22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_Шелангер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A49" zoomScale="70" zoomScaleNormal="70" workbookViewId="0">
      <selection activeCell="E61" sqref="E61"/>
    </sheetView>
  </sheetViews>
  <sheetFormatPr defaultColWidth="9.140625" defaultRowHeight="15.75" x14ac:dyDescent="0.25"/>
  <cols>
    <col min="1" max="1" width="5" style="1" customWidth="1"/>
    <col min="2" max="2" width="12" style="2" customWidth="1"/>
    <col min="3" max="3" width="14.42578125" style="2" customWidth="1"/>
    <col min="4" max="4" width="15.28515625" style="2" customWidth="1"/>
    <col min="5" max="5" width="23.42578125" style="95" customWidth="1"/>
    <col min="6" max="6" width="17" style="3" customWidth="1"/>
    <col min="7" max="7" width="26.28515625" style="95" customWidth="1"/>
    <col min="8" max="8" width="23" style="3" customWidth="1"/>
    <col min="9" max="9" width="21.42578125" style="1" customWidth="1"/>
    <col min="10" max="10" width="14.85546875" style="1" customWidth="1"/>
    <col min="11" max="11" width="21.28515625" style="1" customWidth="1"/>
    <col min="12" max="12" width="14.42578125" style="1" customWidth="1"/>
    <col min="13" max="13" width="24.7109375" style="1" customWidth="1"/>
    <col min="14" max="14" width="22.85546875" style="1" customWidth="1"/>
    <col min="15" max="15" width="24.42578125" style="1" customWidth="1"/>
    <col min="16" max="16" width="29.5703125" style="1" customWidth="1"/>
    <col min="17" max="17" width="19.42578125" style="1" customWidth="1"/>
    <col min="18" max="18" width="9.140625" style="1" bestFit="1" customWidth="1"/>
    <col min="19" max="16384" width="9.140625" style="1"/>
  </cols>
  <sheetData>
    <row r="1" spans="1:17" ht="20.25" x14ac:dyDescent="0.25">
      <c r="F1" s="131" t="s">
        <v>180</v>
      </c>
      <c r="G1" s="131"/>
      <c r="H1" s="131"/>
      <c r="I1" s="131"/>
      <c r="J1" s="131"/>
      <c r="K1" s="131"/>
      <c r="L1" s="131"/>
      <c r="M1" s="131"/>
    </row>
    <row r="2" spans="1:17" ht="20.25" x14ac:dyDescent="0.25">
      <c r="F2" s="132" t="s">
        <v>181</v>
      </c>
      <c r="G2" s="132"/>
      <c r="H2" s="132"/>
      <c r="I2" s="132"/>
      <c r="J2" s="132"/>
      <c r="K2" s="132"/>
      <c r="L2" s="132"/>
      <c r="M2" s="132"/>
    </row>
    <row r="3" spans="1:17" ht="20.25" x14ac:dyDescent="0.25">
      <c r="F3" s="127"/>
      <c r="G3" s="133" t="s">
        <v>182</v>
      </c>
      <c r="H3" s="133"/>
      <c r="I3" s="133"/>
      <c r="J3" s="133"/>
      <c r="K3" s="133"/>
      <c r="L3" s="133"/>
      <c r="M3" s="127"/>
    </row>
    <row r="4" spans="1:17" ht="143.25" customHeight="1" x14ac:dyDescent="0.25">
      <c r="A4" s="4" t="s">
        <v>0</v>
      </c>
      <c r="B4" s="5" t="s">
        <v>1</v>
      </c>
      <c r="C4" s="5" t="s">
        <v>2</v>
      </c>
      <c r="D4" s="5" t="s">
        <v>3</v>
      </c>
      <c r="E4" s="83" t="s">
        <v>4</v>
      </c>
      <c r="F4" s="6" t="s">
        <v>5</v>
      </c>
      <c r="G4" s="83" t="s">
        <v>6</v>
      </c>
      <c r="H4" s="6" t="s">
        <v>7</v>
      </c>
      <c r="I4" s="6" t="s">
        <v>8</v>
      </c>
      <c r="J4" s="6" t="s">
        <v>9</v>
      </c>
      <c r="K4" s="6" t="s">
        <v>93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7" t="s">
        <v>15</v>
      </c>
    </row>
    <row r="5" spans="1:17" s="8" customFormat="1" ht="86.25" customHeight="1" x14ac:dyDescent="0.25">
      <c r="A5" s="22">
        <v>1</v>
      </c>
      <c r="B5" s="23">
        <v>1</v>
      </c>
      <c r="C5" s="23"/>
      <c r="D5" s="25" t="s">
        <v>17</v>
      </c>
      <c r="E5" s="84" t="s">
        <v>18</v>
      </c>
      <c r="F5" s="23"/>
      <c r="G5" s="84" t="s">
        <v>19</v>
      </c>
      <c r="H5" s="23"/>
      <c r="I5" s="23"/>
      <c r="J5" s="23"/>
      <c r="K5" s="23">
        <f>90*1000</f>
        <v>90000</v>
      </c>
      <c r="L5" s="23"/>
      <c r="M5" s="14">
        <v>41241</v>
      </c>
      <c r="N5" s="23"/>
      <c r="O5" s="23"/>
      <c r="P5" s="23"/>
      <c r="Q5" s="9"/>
    </row>
    <row r="6" spans="1:17" s="8" customFormat="1" ht="31.5" x14ac:dyDescent="0.25">
      <c r="A6" s="22"/>
      <c r="B6" s="22"/>
      <c r="C6" s="22"/>
      <c r="D6" s="25" t="s">
        <v>17</v>
      </c>
      <c r="E6" s="85" t="s">
        <v>20</v>
      </c>
      <c r="F6" s="23"/>
      <c r="G6" s="85" t="s">
        <v>21</v>
      </c>
      <c r="H6" s="22"/>
      <c r="I6" s="22"/>
      <c r="J6" s="22"/>
      <c r="K6" s="22">
        <f>653.6197*1000</f>
        <v>653619.69999999995</v>
      </c>
      <c r="L6" s="22"/>
      <c r="M6" s="16">
        <v>42314</v>
      </c>
      <c r="N6" s="22"/>
      <c r="O6" s="22"/>
      <c r="P6" s="22"/>
      <c r="Q6" s="10"/>
    </row>
    <row r="7" spans="1:17" s="8" customFormat="1" ht="47.25" x14ac:dyDescent="0.25">
      <c r="A7" s="22"/>
      <c r="B7" s="22"/>
      <c r="C7" s="22"/>
      <c r="D7" s="25" t="s">
        <v>17</v>
      </c>
      <c r="E7" s="85" t="s">
        <v>22</v>
      </c>
      <c r="F7" s="22"/>
      <c r="G7" s="85" t="s">
        <v>23</v>
      </c>
      <c r="H7" s="22"/>
      <c r="I7" s="22"/>
      <c r="J7" s="22"/>
      <c r="K7" s="22">
        <f>130.9*1000</f>
        <v>130900</v>
      </c>
      <c r="L7" s="22"/>
      <c r="M7" s="10"/>
      <c r="N7" s="22"/>
      <c r="O7" s="22"/>
      <c r="P7" s="11"/>
      <c r="Q7" s="10"/>
    </row>
    <row r="8" spans="1:17" s="8" customFormat="1" ht="31.5" x14ac:dyDescent="0.25">
      <c r="A8" s="22"/>
      <c r="B8" s="22"/>
      <c r="C8" s="22"/>
      <c r="D8" s="22" t="s">
        <v>16</v>
      </c>
      <c r="E8" s="85" t="s">
        <v>24</v>
      </c>
      <c r="F8" s="22"/>
      <c r="G8" s="85" t="s">
        <v>25</v>
      </c>
      <c r="H8" s="22"/>
      <c r="I8" s="22"/>
      <c r="J8" s="22" t="s">
        <v>26</v>
      </c>
      <c r="K8" s="22">
        <f>4294.38814*1000</f>
        <v>4294388.1399999997</v>
      </c>
      <c r="L8" s="22"/>
      <c r="M8" s="22"/>
      <c r="N8" s="22"/>
      <c r="O8" s="22"/>
      <c r="P8" s="30" t="s">
        <v>162</v>
      </c>
      <c r="Q8" s="10"/>
    </row>
    <row r="9" spans="1:17" s="8" customFormat="1" ht="31.5" x14ac:dyDescent="0.25">
      <c r="A9" s="24"/>
      <c r="B9" s="24"/>
      <c r="C9" s="24"/>
      <c r="D9" s="24"/>
      <c r="E9" s="86" t="s">
        <v>45</v>
      </c>
      <c r="F9" s="24"/>
      <c r="G9" s="86" t="s">
        <v>46</v>
      </c>
      <c r="H9" s="24"/>
      <c r="I9" s="24"/>
      <c r="J9" s="28" t="s">
        <v>47</v>
      </c>
      <c r="K9" s="24">
        <f>5831.461*1000</f>
        <v>5831461</v>
      </c>
      <c r="L9" s="24"/>
      <c r="M9" s="24"/>
      <c r="N9" s="24"/>
      <c r="O9" s="24"/>
      <c r="P9" s="11"/>
      <c r="Q9" s="10"/>
    </row>
    <row r="10" spans="1:17" s="8" customFormat="1" ht="31.5" x14ac:dyDescent="0.25">
      <c r="A10" s="24"/>
      <c r="B10" s="24"/>
      <c r="C10" s="24"/>
      <c r="D10" s="25" t="s">
        <v>17</v>
      </c>
      <c r="E10" s="86" t="s">
        <v>48</v>
      </c>
      <c r="F10" s="19"/>
      <c r="G10" s="86" t="s">
        <v>49</v>
      </c>
      <c r="H10" s="29" t="s">
        <v>50</v>
      </c>
      <c r="I10" s="12"/>
      <c r="J10" s="28" t="s">
        <v>51</v>
      </c>
      <c r="K10" s="22">
        <f>240.622*1000</f>
        <v>240622</v>
      </c>
      <c r="L10" s="10"/>
      <c r="M10" s="17">
        <v>39783</v>
      </c>
      <c r="N10" s="28" t="s">
        <v>52</v>
      </c>
      <c r="O10" s="24"/>
      <c r="P10" s="11"/>
      <c r="Q10" s="10"/>
    </row>
    <row r="11" spans="1:17" s="8" customFormat="1" ht="31.5" x14ac:dyDescent="0.25">
      <c r="A11" s="24"/>
      <c r="B11" s="24"/>
      <c r="C11" s="24"/>
      <c r="D11" s="25" t="s">
        <v>17</v>
      </c>
      <c r="E11" s="114" t="s">
        <v>48</v>
      </c>
      <c r="F11" s="32"/>
      <c r="G11" s="77" t="s">
        <v>53</v>
      </c>
      <c r="H11" s="33" t="s">
        <v>54</v>
      </c>
      <c r="I11" s="24"/>
      <c r="J11" s="28" t="s">
        <v>55</v>
      </c>
      <c r="K11" s="24">
        <f>187.96*1000</f>
        <v>187960</v>
      </c>
      <c r="L11" s="24"/>
      <c r="M11" s="16">
        <v>39783</v>
      </c>
      <c r="N11" s="28" t="s">
        <v>52</v>
      </c>
      <c r="O11" s="24"/>
      <c r="P11" s="11"/>
      <c r="Q11" s="10"/>
    </row>
    <row r="12" spans="1:17" s="8" customFormat="1" ht="31.5" x14ac:dyDescent="0.25">
      <c r="A12" s="24"/>
      <c r="B12" s="24"/>
      <c r="C12" s="24"/>
      <c r="D12" s="25" t="s">
        <v>17</v>
      </c>
      <c r="E12" s="115" t="s">
        <v>56</v>
      </c>
      <c r="F12" s="35"/>
      <c r="G12" s="77" t="s">
        <v>57</v>
      </c>
      <c r="H12" s="33" t="s">
        <v>58</v>
      </c>
      <c r="I12" s="24"/>
      <c r="J12" s="28" t="s">
        <v>59</v>
      </c>
      <c r="K12" s="24">
        <f>40.95432*1000</f>
        <v>40954.32</v>
      </c>
      <c r="L12" s="24"/>
      <c r="M12" s="16">
        <v>42185</v>
      </c>
      <c r="N12" s="28" t="s">
        <v>60</v>
      </c>
      <c r="O12" s="24"/>
      <c r="P12" s="11"/>
      <c r="Q12" s="10"/>
    </row>
    <row r="13" spans="1:17" s="8" customFormat="1" ht="31.5" x14ac:dyDescent="0.25">
      <c r="A13" s="24"/>
      <c r="B13" s="24"/>
      <c r="C13" s="24"/>
      <c r="D13" s="25" t="s">
        <v>17</v>
      </c>
      <c r="E13" s="116" t="s">
        <v>61</v>
      </c>
      <c r="F13" s="32"/>
      <c r="G13" s="78" t="s">
        <v>28</v>
      </c>
      <c r="H13" s="33" t="s">
        <v>62</v>
      </c>
      <c r="I13" s="24"/>
      <c r="J13" s="28" t="s">
        <v>63</v>
      </c>
      <c r="K13" s="24">
        <f>4.54012*1000</f>
        <v>4540.12</v>
      </c>
      <c r="L13" s="24"/>
      <c r="M13" s="16">
        <v>42272</v>
      </c>
      <c r="N13" s="28" t="s">
        <v>64</v>
      </c>
      <c r="O13" s="24"/>
      <c r="P13" s="31"/>
      <c r="Q13" s="10"/>
    </row>
    <row r="14" spans="1:17" s="8" customFormat="1" ht="31.5" x14ac:dyDescent="0.25">
      <c r="A14" s="24"/>
      <c r="B14" s="24"/>
      <c r="C14" s="24"/>
      <c r="D14" s="25" t="s">
        <v>17</v>
      </c>
      <c r="E14" s="116" t="s">
        <v>48</v>
      </c>
      <c r="F14" s="32"/>
      <c r="G14" s="79" t="s">
        <v>65</v>
      </c>
      <c r="H14" s="34" t="s">
        <v>66</v>
      </c>
      <c r="I14" s="24"/>
      <c r="J14" s="28" t="s">
        <v>67</v>
      </c>
      <c r="K14" s="24">
        <f>26.143*1000</f>
        <v>26143</v>
      </c>
      <c r="L14" s="24"/>
      <c r="M14" s="16">
        <v>39783</v>
      </c>
      <c r="N14" s="28" t="s">
        <v>52</v>
      </c>
      <c r="O14" s="24"/>
      <c r="P14" s="31"/>
      <c r="Q14" s="10"/>
    </row>
    <row r="15" spans="1:17" s="8" customFormat="1" ht="31.5" x14ac:dyDescent="0.25">
      <c r="A15" s="24"/>
      <c r="B15" s="24"/>
      <c r="C15" s="24"/>
      <c r="D15" s="25" t="s">
        <v>17</v>
      </c>
      <c r="E15" s="116" t="s">
        <v>68</v>
      </c>
      <c r="F15" s="36"/>
      <c r="G15" s="80" t="s">
        <v>69</v>
      </c>
      <c r="H15" s="33" t="s">
        <v>70</v>
      </c>
      <c r="I15" s="24"/>
      <c r="J15" s="28" t="s">
        <v>71</v>
      </c>
      <c r="K15" s="24">
        <f>3.091*1000</f>
        <v>3091</v>
      </c>
      <c r="L15" s="24"/>
      <c r="M15" s="16">
        <v>39783</v>
      </c>
      <c r="N15" s="28" t="s">
        <v>52</v>
      </c>
      <c r="O15" s="24"/>
      <c r="P15" s="31"/>
      <c r="Q15" s="10"/>
    </row>
    <row r="16" spans="1:17" s="8" customFormat="1" ht="31.5" x14ac:dyDescent="0.25">
      <c r="A16" s="24"/>
      <c r="B16" s="24"/>
      <c r="C16" s="24"/>
      <c r="D16" s="25" t="s">
        <v>17</v>
      </c>
      <c r="E16" s="114" t="s">
        <v>72</v>
      </c>
      <c r="F16" s="32"/>
      <c r="G16" s="77" t="s">
        <v>73</v>
      </c>
      <c r="H16" s="33" t="s">
        <v>74</v>
      </c>
      <c r="I16" s="24"/>
      <c r="J16" s="28" t="s">
        <v>75</v>
      </c>
      <c r="K16" s="24">
        <f>542.34*1000</f>
        <v>542340</v>
      </c>
      <c r="L16" s="24"/>
      <c r="M16" s="16">
        <v>42185</v>
      </c>
      <c r="N16" s="28" t="s">
        <v>60</v>
      </c>
      <c r="O16" s="24"/>
      <c r="P16" s="31"/>
      <c r="Q16" s="10"/>
    </row>
    <row r="17" spans="1:17" s="8" customFormat="1" ht="31.5" x14ac:dyDescent="0.25">
      <c r="A17" s="24"/>
      <c r="B17" s="24"/>
      <c r="C17" s="24"/>
      <c r="D17" s="25" t="s">
        <v>17</v>
      </c>
      <c r="E17" s="116" t="s">
        <v>68</v>
      </c>
      <c r="F17" s="32"/>
      <c r="G17" s="77" t="s">
        <v>76</v>
      </c>
      <c r="H17" s="33" t="s">
        <v>77</v>
      </c>
      <c r="I17" s="24"/>
      <c r="J17" s="28" t="s">
        <v>78</v>
      </c>
      <c r="K17" s="24">
        <f>13.108*1000</f>
        <v>13108</v>
      </c>
      <c r="L17" s="24"/>
      <c r="M17" s="16">
        <v>39783</v>
      </c>
      <c r="N17" s="28" t="s">
        <v>52</v>
      </c>
      <c r="O17" s="24"/>
      <c r="P17" s="31"/>
      <c r="Q17" s="10"/>
    </row>
    <row r="18" spans="1:17" s="8" customFormat="1" ht="31.5" x14ac:dyDescent="0.25">
      <c r="A18" s="24"/>
      <c r="B18" s="24"/>
      <c r="C18" s="19"/>
      <c r="D18" s="26" t="s">
        <v>17</v>
      </c>
      <c r="E18" s="115" t="s">
        <v>79</v>
      </c>
      <c r="G18" s="81" t="s">
        <v>80</v>
      </c>
      <c r="H18" s="40" t="s">
        <v>81</v>
      </c>
      <c r="I18" s="19"/>
      <c r="J18" s="41" t="s">
        <v>82</v>
      </c>
      <c r="K18" s="19">
        <v>71840</v>
      </c>
      <c r="L18" s="19"/>
      <c r="M18" s="42">
        <v>39783</v>
      </c>
      <c r="N18" s="41" t="s">
        <v>52</v>
      </c>
      <c r="O18" s="24"/>
      <c r="P18" s="31"/>
      <c r="Q18" s="10"/>
    </row>
    <row r="19" spans="1:17" s="8" customFormat="1" ht="31.5" x14ac:dyDescent="0.25">
      <c r="A19" s="24"/>
      <c r="B19" s="11"/>
      <c r="C19" s="43"/>
      <c r="D19" s="26" t="s">
        <v>17</v>
      </c>
      <c r="E19" s="116" t="s">
        <v>83</v>
      </c>
      <c r="F19" s="32"/>
      <c r="G19" s="82" t="s">
        <v>84</v>
      </c>
      <c r="H19" s="37" t="s">
        <v>85</v>
      </c>
      <c r="I19" s="43"/>
      <c r="J19" s="44" t="s">
        <v>86</v>
      </c>
      <c r="K19" s="43">
        <f>856.892*1000</f>
        <v>856892</v>
      </c>
      <c r="L19" s="43"/>
      <c r="M19" s="45">
        <v>42290</v>
      </c>
      <c r="N19" s="44" t="s">
        <v>87</v>
      </c>
      <c r="O19" s="21"/>
      <c r="P19" s="31"/>
      <c r="Q19" s="10"/>
    </row>
    <row r="20" spans="1:17" s="8" customFormat="1" ht="94.5" x14ac:dyDescent="0.25">
      <c r="A20" s="19"/>
      <c r="B20" s="31"/>
      <c r="C20" s="47"/>
      <c r="D20" s="26" t="s">
        <v>17</v>
      </c>
      <c r="E20" s="117" t="s">
        <v>89</v>
      </c>
      <c r="G20" s="87" t="s">
        <v>90</v>
      </c>
      <c r="H20" s="48" t="s">
        <v>91</v>
      </c>
      <c r="I20" s="47"/>
      <c r="J20" s="49" t="s">
        <v>92</v>
      </c>
      <c r="K20" s="47">
        <v>0</v>
      </c>
      <c r="L20" s="47"/>
      <c r="M20" s="50">
        <v>39097</v>
      </c>
      <c r="N20" s="49" t="s">
        <v>88</v>
      </c>
      <c r="O20" s="51"/>
      <c r="P20" s="31" t="s">
        <v>183</v>
      </c>
      <c r="Q20" s="20"/>
    </row>
    <row r="21" spans="1:17" s="63" customFormat="1" ht="63" x14ac:dyDescent="0.25">
      <c r="A21" s="43"/>
      <c r="B21" s="43"/>
      <c r="C21" s="43"/>
      <c r="D21" s="43" t="s">
        <v>17</v>
      </c>
      <c r="E21" s="116" t="s">
        <v>94</v>
      </c>
      <c r="F21" s="32"/>
      <c r="G21" s="78" t="s">
        <v>23</v>
      </c>
      <c r="H21" s="39" t="s">
        <v>95</v>
      </c>
      <c r="I21" s="43"/>
      <c r="J21" s="44" t="s">
        <v>96</v>
      </c>
      <c r="K21" s="43">
        <v>128148</v>
      </c>
      <c r="L21" s="43"/>
      <c r="M21" s="45">
        <v>42185</v>
      </c>
      <c r="N21" s="44" t="s">
        <v>60</v>
      </c>
      <c r="O21" s="43"/>
      <c r="P21" s="43" t="s">
        <v>183</v>
      </c>
      <c r="Q21" s="57"/>
    </row>
    <row r="22" spans="1:17" s="63" customFormat="1" ht="63" x14ac:dyDescent="0.25">
      <c r="A22" s="43"/>
      <c r="B22" s="43"/>
      <c r="C22" s="43"/>
      <c r="D22" s="43" t="s">
        <v>17</v>
      </c>
      <c r="E22" s="116" t="s">
        <v>97</v>
      </c>
      <c r="F22" s="32"/>
      <c r="G22" s="88" t="s">
        <v>98</v>
      </c>
      <c r="H22" s="39" t="s">
        <v>99</v>
      </c>
      <c r="I22" s="43"/>
      <c r="J22" s="44" t="s">
        <v>100</v>
      </c>
      <c r="K22" s="43">
        <v>0</v>
      </c>
      <c r="L22" s="43"/>
      <c r="M22" s="45">
        <v>39097</v>
      </c>
      <c r="N22" s="44" t="s">
        <v>88</v>
      </c>
      <c r="O22" s="43"/>
      <c r="P22" s="43" t="s">
        <v>183</v>
      </c>
      <c r="Q22" s="57"/>
    </row>
    <row r="23" spans="1:17" s="63" customFormat="1" ht="63" x14ac:dyDescent="0.25">
      <c r="A23" s="43"/>
      <c r="B23" s="43"/>
      <c r="C23" s="43"/>
      <c r="D23" s="43" t="s">
        <v>17</v>
      </c>
      <c r="E23" s="116" t="s">
        <v>101</v>
      </c>
      <c r="F23" s="32"/>
      <c r="G23" s="78" t="s">
        <v>102</v>
      </c>
      <c r="H23" s="39" t="s">
        <v>103</v>
      </c>
      <c r="I23" s="43"/>
      <c r="J23" s="44"/>
      <c r="K23" s="43">
        <v>790105.35</v>
      </c>
      <c r="L23" s="43"/>
      <c r="M23" s="45">
        <v>42290</v>
      </c>
      <c r="N23" s="44" t="s">
        <v>87</v>
      </c>
      <c r="O23" s="43"/>
      <c r="P23" s="43" t="s">
        <v>183</v>
      </c>
      <c r="Q23" s="57"/>
    </row>
    <row r="24" spans="1:17" s="63" customFormat="1" ht="63" x14ac:dyDescent="0.25">
      <c r="A24" s="43"/>
      <c r="B24" s="43"/>
      <c r="C24" s="43"/>
      <c r="D24" s="43" t="s">
        <v>17</v>
      </c>
      <c r="E24" s="116" t="s">
        <v>104</v>
      </c>
      <c r="F24" s="32"/>
      <c r="G24" s="88" t="s">
        <v>105</v>
      </c>
      <c r="H24" s="37" t="s">
        <v>106</v>
      </c>
      <c r="I24" s="43"/>
      <c r="J24" s="44">
        <v>12688</v>
      </c>
      <c r="K24" s="43">
        <v>73996.66</v>
      </c>
      <c r="L24" s="43"/>
      <c r="M24" s="45">
        <v>42817</v>
      </c>
      <c r="N24" s="44" t="s">
        <v>107</v>
      </c>
      <c r="O24" s="43"/>
      <c r="P24" s="43" t="s">
        <v>183</v>
      </c>
      <c r="Q24" s="57"/>
    </row>
    <row r="25" spans="1:17" s="63" customFormat="1" ht="63" x14ac:dyDescent="0.25">
      <c r="A25" s="43"/>
      <c r="B25" s="43"/>
      <c r="C25" s="43"/>
      <c r="D25" s="43" t="s">
        <v>17</v>
      </c>
      <c r="E25" s="116" t="s">
        <v>108</v>
      </c>
      <c r="F25" s="32"/>
      <c r="G25" s="78" t="s">
        <v>109</v>
      </c>
      <c r="H25" s="39" t="s">
        <v>110</v>
      </c>
      <c r="I25" s="43"/>
      <c r="J25" s="44" t="s">
        <v>111</v>
      </c>
      <c r="K25" s="43">
        <v>0</v>
      </c>
      <c r="L25" s="43"/>
      <c r="M25" s="45">
        <v>42941</v>
      </c>
      <c r="N25" s="44" t="s">
        <v>112</v>
      </c>
      <c r="O25" s="43"/>
      <c r="P25" s="43" t="s">
        <v>183</v>
      </c>
      <c r="Q25" s="57"/>
    </row>
    <row r="26" spans="1:17" s="63" customFormat="1" ht="47.25" x14ac:dyDescent="0.25">
      <c r="A26" s="58"/>
      <c r="B26" s="58"/>
      <c r="C26" s="58"/>
      <c r="D26" s="58" t="s">
        <v>17</v>
      </c>
      <c r="E26" s="91" t="s">
        <v>32</v>
      </c>
      <c r="F26" s="13"/>
      <c r="G26" s="89"/>
      <c r="H26" s="75" t="s">
        <v>33</v>
      </c>
      <c r="I26" s="53"/>
      <c r="J26" s="27" t="s">
        <v>34</v>
      </c>
      <c r="K26" s="27">
        <f>4210.1358*1000</f>
        <v>4210135.8</v>
      </c>
      <c r="L26" s="58"/>
      <c r="M26" s="61"/>
      <c r="N26" s="60"/>
      <c r="O26" s="58"/>
      <c r="P26" s="58"/>
      <c r="Q26" s="62"/>
    </row>
    <row r="27" spans="1:17" s="63" customFormat="1" ht="47.25" x14ac:dyDescent="0.25">
      <c r="A27" s="58"/>
      <c r="B27" s="58"/>
      <c r="C27" s="58"/>
      <c r="D27" s="58" t="s">
        <v>17</v>
      </c>
      <c r="E27" s="118" t="s">
        <v>27</v>
      </c>
      <c r="F27" s="74"/>
      <c r="G27" s="78" t="s">
        <v>113</v>
      </c>
      <c r="H27" s="76" t="s">
        <v>114</v>
      </c>
      <c r="I27" s="58"/>
      <c r="J27" s="60">
        <v>803</v>
      </c>
      <c r="K27" s="58">
        <v>2290931</v>
      </c>
      <c r="L27" s="58"/>
      <c r="M27" s="61">
        <v>42847</v>
      </c>
      <c r="N27" s="60" t="s">
        <v>31</v>
      </c>
      <c r="O27" s="58"/>
      <c r="P27" s="43"/>
      <c r="Q27" s="62"/>
    </row>
    <row r="28" spans="1:17" s="63" customFormat="1" ht="47.25" x14ac:dyDescent="0.25">
      <c r="A28" s="58"/>
      <c r="B28" s="58"/>
      <c r="C28" s="58"/>
      <c r="D28" s="58" t="s">
        <v>17</v>
      </c>
      <c r="E28" s="118" t="s">
        <v>27</v>
      </c>
      <c r="F28" s="74"/>
      <c r="G28" s="78" t="s">
        <v>115</v>
      </c>
      <c r="H28" s="76" t="s">
        <v>116</v>
      </c>
      <c r="I28" s="58"/>
      <c r="J28" s="59" t="s">
        <v>117</v>
      </c>
      <c r="K28" s="58">
        <v>691314</v>
      </c>
      <c r="L28" s="58"/>
      <c r="M28" s="61">
        <v>42847</v>
      </c>
      <c r="N28" s="60" t="s">
        <v>31</v>
      </c>
      <c r="O28" s="58"/>
      <c r="P28" s="43"/>
      <c r="Q28" s="62"/>
    </row>
    <row r="29" spans="1:17" s="63" customFormat="1" ht="47.25" x14ac:dyDescent="0.25">
      <c r="A29" s="58"/>
      <c r="B29" s="58"/>
      <c r="C29" s="58"/>
      <c r="D29" s="58" t="s">
        <v>17</v>
      </c>
      <c r="E29" s="118" t="s">
        <v>27</v>
      </c>
      <c r="F29" s="74"/>
      <c r="G29" s="78" t="s">
        <v>118</v>
      </c>
      <c r="H29" s="76" t="s">
        <v>119</v>
      </c>
      <c r="I29" s="58"/>
      <c r="J29" s="59" t="s">
        <v>120</v>
      </c>
      <c r="K29" s="58">
        <v>703419</v>
      </c>
      <c r="L29" s="58"/>
      <c r="M29" s="61">
        <v>42847</v>
      </c>
      <c r="N29" s="60" t="s">
        <v>31</v>
      </c>
      <c r="O29" s="58"/>
      <c r="P29" s="43"/>
      <c r="Q29" s="62"/>
    </row>
    <row r="30" spans="1:17" s="63" customFormat="1" ht="47.25" x14ac:dyDescent="0.25">
      <c r="A30" s="58"/>
      <c r="B30" s="58"/>
      <c r="C30" s="58"/>
      <c r="D30" s="58" t="s">
        <v>17</v>
      </c>
      <c r="E30" s="118" t="s">
        <v>27</v>
      </c>
      <c r="F30" s="74"/>
      <c r="G30" s="78" t="s">
        <v>121</v>
      </c>
      <c r="H30" s="76" t="s">
        <v>122</v>
      </c>
      <c r="I30" s="58"/>
      <c r="J30" s="59" t="s">
        <v>123</v>
      </c>
      <c r="K30" s="58">
        <v>763943</v>
      </c>
      <c r="L30" s="58"/>
      <c r="M30" s="61">
        <v>42847</v>
      </c>
      <c r="N30" s="60" t="s">
        <v>31</v>
      </c>
      <c r="O30" s="58"/>
      <c r="P30" s="43"/>
      <c r="Q30" s="62"/>
    </row>
    <row r="31" spans="1:17" s="63" customFormat="1" ht="47.25" x14ac:dyDescent="0.25">
      <c r="A31" s="58"/>
      <c r="B31" s="58"/>
      <c r="C31" s="58"/>
      <c r="D31" s="58" t="s">
        <v>17</v>
      </c>
      <c r="E31" s="86" t="s">
        <v>27</v>
      </c>
      <c r="F31" s="22"/>
      <c r="G31" s="90" t="s">
        <v>39</v>
      </c>
      <c r="H31" s="28" t="s">
        <v>40</v>
      </c>
      <c r="I31" s="12"/>
      <c r="J31" s="28" t="s">
        <v>41</v>
      </c>
      <c r="K31" s="22">
        <f>1139.556*1000</f>
        <v>1139556</v>
      </c>
      <c r="L31" s="10"/>
      <c r="M31" s="16">
        <v>42847</v>
      </c>
      <c r="N31" s="30" t="s">
        <v>31</v>
      </c>
      <c r="O31" s="58"/>
      <c r="P31" s="43"/>
      <c r="Q31" s="62"/>
    </row>
    <row r="32" spans="1:17" s="63" customFormat="1" ht="47.25" x14ac:dyDescent="0.25">
      <c r="A32" s="58"/>
      <c r="B32" s="58"/>
      <c r="C32" s="58"/>
      <c r="D32" s="58" t="s">
        <v>17</v>
      </c>
      <c r="E32" s="86" t="s">
        <v>27</v>
      </c>
      <c r="F32" s="22"/>
      <c r="G32" s="86" t="s">
        <v>35</v>
      </c>
      <c r="H32" s="29" t="s">
        <v>36</v>
      </c>
      <c r="I32" s="12"/>
      <c r="J32" s="29" t="s">
        <v>37</v>
      </c>
      <c r="K32" s="22">
        <f>1298.507*1000</f>
        <v>1298507</v>
      </c>
      <c r="L32" s="10"/>
      <c r="M32" s="28" t="s">
        <v>38</v>
      </c>
      <c r="N32" s="28" t="s">
        <v>31</v>
      </c>
      <c r="O32" s="58"/>
      <c r="P32" s="43"/>
      <c r="Q32" s="62"/>
    </row>
    <row r="33" spans="1:17" s="8" customFormat="1" ht="47.25" x14ac:dyDescent="0.25">
      <c r="A33" s="27"/>
      <c r="B33" s="27"/>
      <c r="C33" s="27"/>
      <c r="D33" s="27" t="s">
        <v>17</v>
      </c>
      <c r="E33" s="91" t="s">
        <v>27</v>
      </c>
      <c r="F33" s="27"/>
      <c r="G33" s="91" t="s">
        <v>28</v>
      </c>
      <c r="H33" s="52" t="s">
        <v>29</v>
      </c>
      <c r="I33" s="53"/>
      <c r="J33" s="27" t="s">
        <v>30</v>
      </c>
      <c r="K33" s="27">
        <f>831.191*1000</f>
        <v>831191</v>
      </c>
      <c r="L33" s="54"/>
      <c r="M33" s="55">
        <v>42847</v>
      </c>
      <c r="N33" s="13" t="s">
        <v>31</v>
      </c>
      <c r="O33" s="13"/>
      <c r="P33" s="32"/>
      <c r="Q33" s="56"/>
    </row>
    <row r="34" spans="1:17" s="8" customFormat="1" ht="47.25" x14ac:dyDescent="0.25">
      <c r="A34" s="27"/>
      <c r="B34" s="27"/>
      <c r="C34" s="27"/>
      <c r="D34" s="27" t="s">
        <v>17</v>
      </c>
      <c r="E34" s="86" t="s">
        <v>27</v>
      </c>
      <c r="F34" s="22"/>
      <c r="G34" s="86" t="s">
        <v>42</v>
      </c>
      <c r="H34" s="29" t="s">
        <v>43</v>
      </c>
      <c r="I34" s="12"/>
      <c r="J34" s="28" t="s">
        <v>44</v>
      </c>
      <c r="K34" s="22">
        <f>287.823*1000</f>
        <v>287823</v>
      </c>
      <c r="L34" s="10"/>
      <c r="M34" s="17">
        <v>42847</v>
      </c>
      <c r="N34" s="28" t="s">
        <v>31</v>
      </c>
      <c r="O34" s="13"/>
      <c r="P34" s="32"/>
      <c r="Q34" s="56"/>
    </row>
    <row r="35" spans="1:17" s="8" customFormat="1" ht="47.25" x14ac:dyDescent="0.25">
      <c r="A35" s="27"/>
      <c r="B35" s="27"/>
      <c r="C35" s="27"/>
      <c r="D35" s="27" t="s">
        <v>17</v>
      </c>
      <c r="E35" s="90" t="s">
        <v>124</v>
      </c>
      <c r="G35" s="91" t="s">
        <v>125</v>
      </c>
      <c r="H35" s="64" t="s">
        <v>126</v>
      </c>
      <c r="I35" s="53"/>
      <c r="J35" s="65" t="s">
        <v>127</v>
      </c>
      <c r="K35" s="27">
        <v>630000</v>
      </c>
      <c r="L35" s="54"/>
      <c r="M35" s="66">
        <v>42962</v>
      </c>
      <c r="N35" s="67" t="s">
        <v>131</v>
      </c>
      <c r="O35" s="15"/>
      <c r="P35" s="59" t="s">
        <v>132</v>
      </c>
      <c r="Q35" s="56"/>
    </row>
    <row r="36" spans="1:17" s="8" customFormat="1" ht="47.25" x14ac:dyDescent="0.25">
      <c r="A36" s="27"/>
      <c r="B36" s="27"/>
      <c r="C36" s="27"/>
      <c r="D36" s="27" t="s">
        <v>17</v>
      </c>
      <c r="E36" s="90" t="s">
        <v>124</v>
      </c>
      <c r="G36" s="91" t="s">
        <v>128</v>
      </c>
      <c r="H36" s="64" t="s">
        <v>129</v>
      </c>
      <c r="I36" s="53"/>
      <c r="J36" s="65" t="s">
        <v>130</v>
      </c>
      <c r="K36" s="27">
        <v>2404731.1800000002</v>
      </c>
      <c r="L36" s="54"/>
      <c r="M36" s="66">
        <v>42962</v>
      </c>
      <c r="N36" s="67" t="s">
        <v>131</v>
      </c>
      <c r="O36" s="13"/>
      <c r="P36" s="59" t="s">
        <v>133</v>
      </c>
      <c r="Q36" s="56"/>
    </row>
    <row r="37" spans="1:17" s="8" customFormat="1" ht="31.5" x14ac:dyDescent="0.25">
      <c r="A37" s="27"/>
      <c r="B37" s="27"/>
      <c r="C37" s="27"/>
      <c r="D37" s="27" t="s">
        <v>17</v>
      </c>
      <c r="E37" s="90" t="s">
        <v>134</v>
      </c>
      <c r="F37" s="26"/>
      <c r="G37" s="90"/>
      <c r="H37" s="65"/>
      <c r="I37" s="53"/>
      <c r="J37" s="64"/>
      <c r="K37" s="27">
        <v>223</v>
      </c>
      <c r="L37" s="54"/>
      <c r="M37" s="66">
        <v>39783</v>
      </c>
      <c r="N37" s="67" t="s">
        <v>136</v>
      </c>
      <c r="O37" s="13"/>
      <c r="P37" s="36"/>
      <c r="Q37" s="56"/>
    </row>
    <row r="38" spans="1:17" s="8" customFormat="1" ht="31.5" x14ac:dyDescent="0.25">
      <c r="A38" s="27"/>
      <c r="B38" s="27"/>
      <c r="C38" s="27"/>
      <c r="D38" s="27" t="s">
        <v>17</v>
      </c>
      <c r="E38" s="119" t="s">
        <v>135</v>
      </c>
      <c r="F38" s="57"/>
      <c r="G38" s="92"/>
      <c r="H38" s="52"/>
      <c r="I38" s="53"/>
      <c r="J38" s="27"/>
      <c r="K38" s="27">
        <v>75</v>
      </c>
      <c r="L38" s="54"/>
      <c r="M38" s="55">
        <v>39783</v>
      </c>
      <c r="N38" s="13" t="s">
        <v>136</v>
      </c>
      <c r="O38" s="13"/>
      <c r="P38" s="36"/>
      <c r="Q38" s="56"/>
    </row>
    <row r="39" spans="1:17" s="8" customFormat="1" ht="47.25" x14ac:dyDescent="0.25">
      <c r="A39" s="27"/>
      <c r="B39" s="27"/>
      <c r="C39" s="27"/>
      <c r="D39" s="27" t="s">
        <v>17</v>
      </c>
      <c r="E39" s="119" t="s">
        <v>137</v>
      </c>
      <c r="F39" s="32"/>
      <c r="G39" s="92" t="s">
        <v>73</v>
      </c>
      <c r="H39" s="27" t="s">
        <v>138</v>
      </c>
      <c r="I39" s="53"/>
      <c r="J39" s="52" t="s">
        <v>139</v>
      </c>
      <c r="K39" s="27">
        <v>5774044.7599999998</v>
      </c>
      <c r="L39" s="54"/>
      <c r="M39" s="55">
        <v>42962</v>
      </c>
      <c r="N39" s="13" t="s">
        <v>147</v>
      </c>
      <c r="O39" s="13"/>
      <c r="P39" s="36"/>
      <c r="Q39" s="56"/>
    </row>
    <row r="40" spans="1:17" s="8" customFormat="1" ht="63" x14ac:dyDescent="0.25">
      <c r="A40" s="27"/>
      <c r="B40" s="27"/>
      <c r="C40" s="27"/>
      <c r="D40" s="27" t="s">
        <v>17</v>
      </c>
      <c r="E40" s="119" t="s">
        <v>140</v>
      </c>
      <c r="F40" s="32"/>
      <c r="G40" s="92" t="s">
        <v>42</v>
      </c>
      <c r="H40" s="27" t="s">
        <v>141</v>
      </c>
      <c r="I40" s="53"/>
      <c r="J40" s="52" t="s">
        <v>142</v>
      </c>
      <c r="K40" s="27">
        <v>816577.95</v>
      </c>
      <c r="L40" s="54"/>
      <c r="M40" s="55">
        <v>42955</v>
      </c>
      <c r="N40" s="13" t="s">
        <v>148</v>
      </c>
      <c r="O40" s="13"/>
      <c r="P40" s="59" t="s">
        <v>183</v>
      </c>
      <c r="Q40" s="56"/>
    </row>
    <row r="41" spans="1:17" s="8" customFormat="1" ht="63" x14ac:dyDescent="0.25">
      <c r="A41" s="27"/>
      <c r="B41" s="27"/>
      <c r="C41" s="27"/>
      <c r="D41" s="38" t="s">
        <v>17</v>
      </c>
      <c r="E41" s="119" t="s">
        <v>143</v>
      </c>
      <c r="F41" s="32"/>
      <c r="G41" s="92" t="s">
        <v>144</v>
      </c>
      <c r="H41" s="27" t="s">
        <v>145</v>
      </c>
      <c r="I41" s="53"/>
      <c r="J41" s="52" t="s">
        <v>146</v>
      </c>
      <c r="K41" s="27">
        <v>0</v>
      </c>
      <c r="L41" s="54"/>
      <c r="M41" s="55">
        <v>42962</v>
      </c>
      <c r="N41" s="13" t="s">
        <v>147</v>
      </c>
      <c r="O41" s="13"/>
      <c r="P41" s="59" t="s">
        <v>183</v>
      </c>
      <c r="Q41" s="56"/>
    </row>
    <row r="42" spans="1:17" s="8" customFormat="1" ht="63" x14ac:dyDescent="0.25">
      <c r="A42" s="27"/>
      <c r="B42" s="27"/>
      <c r="C42" s="13"/>
      <c r="D42" s="43" t="s">
        <v>17</v>
      </c>
      <c r="E42" s="120" t="s">
        <v>149</v>
      </c>
      <c r="F42" s="32"/>
      <c r="G42" s="93" t="s">
        <v>150</v>
      </c>
      <c r="H42" s="27" t="s">
        <v>151</v>
      </c>
      <c r="I42" s="53"/>
      <c r="J42" s="27" t="s">
        <v>152</v>
      </c>
      <c r="K42" s="27">
        <v>0</v>
      </c>
      <c r="L42" s="54"/>
      <c r="M42" s="55">
        <v>43042</v>
      </c>
      <c r="N42" s="13" t="s">
        <v>159</v>
      </c>
      <c r="O42" s="13"/>
      <c r="P42" s="36"/>
      <c r="Q42" s="56"/>
    </row>
    <row r="43" spans="1:17" s="8" customFormat="1" ht="63" x14ac:dyDescent="0.25">
      <c r="A43" s="27"/>
      <c r="B43" s="27"/>
      <c r="C43" s="13"/>
      <c r="D43" s="43" t="s">
        <v>17</v>
      </c>
      <c r="E43" s="120" t="s">
        <v>104</v>
      </c>
      <c r="F43" s="32"/>
      <c r="G43" s="94" t="s">
        <v>49</v>
      </c>
      <c r="H43" s="27" t="s">
        <v>153</v>
      </c>
      <c r="I43" s="53"/>
      <c r="J43" s="27" t="s">
        <v>154</v>
      </c>
      <c r="K43" s="27">
        <v>0</v>
      </c>
      <c r="L43" s="54"/>
      <c r="M43" s="55">
        <v>43067</v>
      </c>
      <c r="N43" s="13" t="s">
        <v>160</v>
      </c>
      <c r="O43" s="13"/>
      <c r="P43" s="59" t="s">
        <v>183</v>
      </c>
      <c r="Q43" s="56"/>
    </row>
    <row r="44" spans="1:17" s="8" customFormat="1" ht="47.25" x14ac:dyDescent="0.25">
      <c r="A44" s="27"/>
      <c r="B44" s="27"/>
      <c r="C44" s="13"/>
      <c r="D44" s="43" t="s">
        <v>17</v>
      </c>
      <c r="E44" s="121" t="s">
        <v>155</v>
      </c>
      <c r="F44" s="35"/>
      <c r="G44" s="93" t="s">
        <v>156</v>
      </c>
      <c r="H44" s="26" t="s">
        <v>157</v>
      </c>
      <c r="I44" s="53"/>
      <c r="J44" s="27" t="s">
        <v>158</v>
      </c>
      <c r="K44" s="27">
        <v>655082</v>
      </c>
      <c r="L44" s="54"/>
      <c r="M44" s="55">
        <v>43124</v>
      </c>
      <c r="N44" s="13" t="s">
        <v>161</v>
      </c>
      <c r="O44" s="13"/>
      <c r="P44" s="59" t="s">
        <v>133</v>
      </c>
      <c r="Q44" s="56"/>
    </row>
    <row r="45" spans="1:17" s="8" customFormat="1" ht="31.5" x14ac:dyDescent="0.25">
      <c r="A45" s="27"/>
      <c r="B45" s="27"/>
      <c r="C45" s="13"/>
      <c r="D45" s="43" t="s">
        <v>17</v>
      </c>
      <c r="E45" s="122" t="s">
        <v>174</v>
      </c>
      <c r="F45" s="32"/>
      <c r="G45" s="88"/>
      <c r="H45" s="43"/>
      <c r="I45" s="96"/>
      <c r="J45" s="27"/>
      <c r="K45" s="27">
        <v>66476.03</v>
      </c>
      <c r="L45" s="54"/>
      <c r="M45" s="55">
        <v>43496</v>
      </c>
      <c r="N45" s="13"/>
      <c r="O45" s="13"/>
      <c r="P45" s="59"/>
      <c r="Q45" s="56"/>
    </row>
    <row r="46" spans="1:17" s="8" customFormat="1" ht="31.5" x14ac:dyDescent="0.25">
      <c r="A46" s="27"/>
      <c r="B46" s="27"/>
      <c r="C46" s="13"/>
      <c r="D46" s="43" t="s">
        <v>17</v>
      </c>
      <c r="E46" s="123" t="s">
        <v>175</v>
      </c>
      <c r="F46" s="32"/>
      <c r="G46" s="88" t="s">
        <v>73</v>
      </c>
      <c r="H46" s="43"/>
      <c r="I46" s="96"/>
      <c r="J46" s="27"/>
      <c r="K46" s="27">
        <v>400000</v>
      </c>
      <c r="L46" s="54"/>
      <c r="M46" s="55">
        <v>43031</v>
      </c>
      <c r="N46" s="13"/>
      <c r="O46" s="13"/>
      <c r="P46" s="59"/>
      <c r="Q46" s="56"/>
    </row>
    <row r="47" spans="1:17" s="8" customFormat="1" ht="31.5" x14ac:dyDescent="0.25">
      <c r="A47" s="27"/>
      <c r="B47" s="27"/>
      <c r="C47" s="71"/>
      <c r="D47" s="43" t="s">
        <v>17</v>
      </c>
      <c r="E47" s="124" t="s">
        <v>175</v>
      </c>
      <c r="F47" s="98"/>
      <c r="G47" s="97" t="s">
        <v>65</v>
      </c>
      <c r="H47" s="46"/>
      <c r="I47" s="99"/>
      <c r="J47" s="26"/>
      <c r="K47" s="26">
        <v>400000</v>
      </c>
      <c r="L47" s="69"/>
      <c r="M47" s="70">
        <v>43031</v>
      </c>
      <c r="N47" s="71"/>
      <c r="O47" s="13"/>
      <c r="P47" s="59"/>
      <c r="Q47" s="56"/>
    </row>
    <row r="48" spans="1:17" s="8" customFormat="1" ht="31.5" x14ac:dyDescent="0.25">
      <c r="A48" s="27"/>
      <c r="B48" s="13"/>
      <c r="C48" s="112"/>
      <c r="D48" s="43" t="s">
        <v>17</v>
      </c>
      <c r="E48" s="125" t="s">
        <v>149</v>
      </c>
      <c r="F48" s="32"/>
      <c r="G48" s="82" t="s">
        <v>46</v>
      </c>
      <c r="H48" s="43"/>
      <c r="I48" s="72"/>
      <c r="J48" s="43"/>
      <c r="K48" s="43">
        <v>3491515</v>
      </c>
      <c r="L48" s="57"/>
      <c r="M48" s="45">
        <v>43496</v>
      </c>
      <c r="N48" s="43"/>
      <c r="O48" s="18"/>
      <c r="P48" s="59"/>
      <c r="Q48" s="56"/>
    </row>
    <row r="49" spans="1:17" s="8" customFormat="1" ht="31.5" x14ac:dyDescent="0.25">
      <c r="A49" s="27"/>
      <c r="B49" s="71"/>
      <c r="C49" s="113"/>
      <c r="D49" s="43" t="s">
        <v>17</v>
      </c>
      <c r="E49" s="126" t="s">
        <v>176</v>
      </c>
      <c r="F49" s="35"/>
      <c r="G49" s="109" t="s">
        <v>49</v>
      </c>
      <c r="H49" s="47"/>
      <c r="I49" s="110"/>
      <c r="J49" s="47"/>
      <c r="K49" s="47">
        <v>313548</v>
      </c>
      <c r="L49" s="111"/>
      <c r="M49" s="50">
        <v>43496</v>
      </c>
      <c r="N49" s="47"/>
      <c r="O49" s="46"/>
      <c r="P49" s="59"/>
      <c r="Q49" s="56"/>
    </row>
    <row r="50" spans="1:17" s="8" customFormat="1" ht="63" x14ac:dyDescent="0.25">
      <c r="A50" s="13"/>
      <c r="B50" s="43"/>
      <c r="C50" s="112"/>
      <c r="D50" s="43" t="s">
        <v>17</v>
      </c>
      <c r="E50" s="122" t="s">
        <v>177</v>
      </c>
      <c r="F50" s="32"/>
      <c r="G50" s="82" t="s">
        <v>53</v>
      </c>
      <c r="H50" s="43"/>
      <c r="I50" s="72"/>
      <c r="J50" s="43"/>
      <c r="K50" s="43">
        <v>275376</v>
      </c>
      <c r="L50" s="57"/>
      <c r="M50" s="45">
        <v>44056</v>
      </c>
      <c r="N50" s="43"/>
      <c r="O50" s="43"/>
      <c r="P50" s="59"/>
      <c r="Q50" s="56"/>
    </row>
    <row r="51" spans="1:17" s="8" customFormat="1" ht="63" x14ac:dyDescent="0.25">
      <c r="A51" s="13"/>
      <c r="B51" s="43"/>
      <c r="C51" s="112"/>
      <c r="D51" s="43" t="s">
        <v>17</v>
      </c>
      <c r="E51" s="122" t="s">
        <v>178</v>
      </c>
      <c r="F51" s="32"/>
      <c r="G51" s="82"/>
      <c r="H51" s="43"/>
      <c r="I51" s="72"/>
      <c r="J51" s="43"/>
      <c r="K51" s="43">
        <v>31129</v>
      </c>
      <c r="L51" s="57"/>
      <c r="M51" s="45">
        <v>44056</v>
      </c>
      <c r="N51" s="43"/>
      <c r="O51" s="43"/>
      <c r="P51" s="59"/>
      <c r="Q51" s="56"/>
    </row>
    <row r="52" spans="1:17" s="8" customFormat="1" ht="63" x14ac:dyDescent="0.25">
      <c r="A52" s="13"/>
      <c r="B52" s="43"/>
      <c r="C52" s="112"/>
      <c r="D52" s="43" t="s">
        <v>17</v>
      </c>
      <c r="E52" s="122" t="s">
        <v>179</v>
      </c>
      <c r="F52" s="32"/>
      <c r="G52" s="82" t="s">
        <v>53</v>
      </c>
      <c r="H52" s="43"/>
      <c r="I52" s="72"/>
      <c r="J52" s="43"/>
      <c r="K52" s="43">
        <v>38528</v>
      </c>
      <c r="L52" s="57"/>
      <c r="M52" s="45">
        <v>44056</v>
      </c>
      <c r="N52" s="43"/>
      <c r="O52" s="43"/>
      <c r="P52" s="59"/>
      <c r="Q52" s="56"/>
    </row>
    <row r="53" spans="1:17" s="8" customFormat="1" ht="94.5" x14ac:dyDescent="0.25">
      <c r="A53" s="27"/>
      <c r="B53" s="27"/>
      <c r="C53" s="13"/>
      <c r="D53" s="73" t="s">
        <v>16</v>
      </c>
      <c r="E53" s="120" t="s">
        <v>163</v>
      </c>
      <c r="F53" s="36"/>
      <c r="G53" s="92" t="s">
        <v>164</v>
      </c>
      <c r="H53" s="8" t="s">
        <v>165</v>
      </c>
      <c r="I53" s="53"/>
      <c r="J53" s="27" t="s">
        <v>166</v>
      </c>
      <c r="K53" s="27">
        <v>297026.27</v>
      </c>
      <c r="L53" s="54"/>
      <c r="M53" s="55">
        <v>44803</v>
      </c>
      <c r="N53" s="13" t="s">
        <v>171</v>
      </c>
      <c r="O53" s="13"/>
      <c r="P53" s="36"/>
      <c r="Q53" s="56"/>
    </row>
    <row r="54" spans="1:17" s="8" customFormat="1" ht="94.5" x14ac:dyDescent="0.25">
      <c r="A54" s="27"/>
      <c r="B54" s="27"/>
      <c r="C54" s="13"/>
      <c r="D54" s="73" t="s">
        <v>16</v>
      </c>
      <c r="E54" s="120" t="s">
        <v>163</v>
      </c>
      <c r="F54" s="32"/>
      <c r="G54" s="92" t="s">
        <v>167</v>
      </c>
      <c r="H54" s="8" t="s">
        <v>168</v>
      </c>
      <c r="I54" s="53"/>
      <c r="J54" s="27" t="s">
        <v>166</v>
      </c>
      <c r="K54" s="27">
        <v>297026.27</v>
      </c>
      <c r="L54" s="54"/>
      <c r="M54" s="55">
        <v>44803</v>
      </c>
      <c r="N54" s="13" t="s">
        <v>172</v>
      </c>
      <c r="O54" s="13"/>
      <c r="P54" s="36"/>
      <c r="Q54" s="56"/>
    </row>
    <row r="55" spans="1:17" s="8" customFormat="1" ht="94.5" x14ac:dyDescent="0.25">
      <c r="A55" s="26"/>
      <c r="B55" s="26"/>
      <c r="C55" s="71"/>
      <c r="D55" s="100" t="s">
        <v>16</v>
      </c>
      <c r="E55" s="121" t="s">
        <v>163</v>
      </c>
      <c r="F55" s="35"/>
      <c r="G55" s="101" t="s">
        <v>167</v>
      </c>
      <c r="H55" s="26" t="s">
        <v>169</v>
      </c>
      <c r="I55" s="68"/>
      <c r="J55" s="26" t="s">
        <v>170</v>
      </c>
      <c r="K55" s="26">
        <v>361639.13</v>
      </c>
      <c r="L55" s="69"/>
      <c r="M55" s="70">
        <v>44803</v>
      </c>
      <c r="N55" s="71" t="s">
        <v>173</v>
      </c>
      <c r="O55" s="71"/>
      <c r="P55" s="98"/>
      <c r="Q55" s="102"/>
    </row>
    <row r="56" spans="1:17" x14ac:dyDescent="0.25">
      <c r="A56" s="128"/>
      <c r="B56" s="129"/>
      <c r="C56" s="129"/>
      <c r="D56" s="129"/>
      <c r="E56" s="130"/>
      <c r="F56" s="104"/>
      <c r="G56" s="105"/>
      <c r="H56" s="104"/>
      <c r="I56" s="103"/>
      <c r="J56" s="103"/>
      <c r="K56" s="106"/>
      <c r="L56" s="103"/>
      <c r="M56" s="103"/>
      <c r="N56" s="103"/>
      <c r="O56" s="103"/>
      <c r="P56" s="103"/>
      <c r="Q56" s="103"/>
    </row>
    <row r="57" spans="1:17" x14ac:dyDescent="0.25">
      <c r="K57" s="108"/>
    </row>
    <row r="58" spans="1:17" x14ac:dyDescent="0.25">
      <c r="K58" s="107"/>
    </row>
  </sheetData>
  <autoFilter ref="A4:P55"/>
  <mergeCells count="4">
    <mergeCell ref="A56:E56"/>
    <mergeCell ref="F1:M1"/>
    <mergeCell ref="F2:M2"/>
    <mergeCell ref="G3:L3"/>
  </mergeCells>
  <pageMargins left="0.51181101799011197" right="0.31496062874794001" top="0.74803149700164795" bottom="0.35433068871498102" header="0.31496062874794001" footer="0.31496062874794001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Шелангер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Суворова ТА</dc:creator>
  <cp:lastModifiedBy>Суворова ТА</cp:lastModifiedBy>
  <cp:lastPrinted>2025-05-07T10:18:40Z</cp:lastPrinted>
  <dcterms:created xsi:type="dcterms:W3CDTF">2025-04-29T12:20:47Z</dcterms:created>
  <dcterms:modified xsi:type="dcterms:W3CDTF">2025-05-07T10:20:34Z</dcterms:modified>
</cp:coreProperties>
</file>