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<sst xmlns="http://schemas.openxmlformats.org/spreadsheetml/2006/main" count="111" uniqueCount="77">
  <si>
    <t xml:space="preserve"> </t>
  </si>
  <si>
    <t>-</t>
  </si>
  <si>
    <t>101</t>
  </si>
  <si>
    <t>0000</t>
  </si>
  <si>
    <t>110</t>
  </si>
  <si>
    <t>106</t>
  </si>
  <si>
    <t>111</t>
  </si>
  <si>
    <t>120</t>
  </si>
  <si>
    <t>202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</si>
  <si>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</si>
  <si>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</si>
  <si>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</si>
  <si>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</si>
  <si>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</si>
  <si>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</si>
  <si>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</si>
  <si>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</si>
  <si>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</si>
  <si>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</si>
  <si>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</si>
  <si>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</si>
  <si>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</si>
  <si>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</si>
  <si>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</si>
  <si>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0020</t>
  </si>
  <si>
    <t>0200001</t>
  </si>
  <si>
    <t>0210</t>
  </si>
  <si>
    <t>0103010</t>
  </si>
  <si>
    <t xml:space="preserve">Налог на имущество </t>
  </si>
  <si>
    <t>Земельный налог с организаций, взимаемый по ставкам, установленным в соответствии с подпунктом 2 пункта 1 статьи 394 Налогового кодекса Российской Федерации</t>
  </si>
  <si>
    <t>0603310</t>
  </si>
  <si>
    <t>Земельный налог с физических лиц, обладающих земельным участком, расположенным в границах сельских поселений</t>
  </si>
  <si>
    <t>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</si>
  <si>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</si>
  <si>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0402001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</si>
  <si>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исклюением земельных участков муниципальных бюджетных и автономных учреждений)</t>
  </si>
  <si>
    <t>0502510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</si>
  <si>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</si>
  <si>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</si>
  <si>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</si>
  <si>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</si>
  <si>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</si>
  <si>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1600110</t>
  </si>
  <si>
    <t>Межбюджетные трансферты, 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</si>
  <si>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</si>
  <si>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</si>
  <si>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</si>
  <si>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</si>
  <si>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Межбюжетные трансфетры,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</si>
  <si>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</si>
  <si>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0503510</t>
  </si>
  <si>
    <t>0507510</t>
  </si>
  <si>
    <t>Доходы от сдачи в аренду имущества, составляющие казну сельских поселений (за исключением земельных участков)</t>
  </si>
  <si>
    <t>1503010</t>
  </si>
  <si>
    <t>Инициативные платежи, зачисляемые в бюджеты   сельских поселений (в рамках обустройства детской игровой площадки в д. Кужмара Звениговского района)</t>
  </si>
  <si>
    <t>Инициативные платежи, зачисляемые в бюджеты сельских поселений (в рамках обустройства детской игровой площадки "Муровейник" в д. Большой Кожвож Звениговского района)</t>
  </si>
  <si>
    <t>Инициативные платежи, зачисляемые в бюджеты сельских поселений (в рамках обустройства спортивной площадки "Крепыш в д. Большой Кожвож Звеиговского района Республики Марий Эл)</t>
  </si>
  <si>
    <t>Инициативные платежи, зачисляемые в бюджеты сельских поселений (в рамках восстановления историко-культурного памятника в д. Нуктуж)</t>
  </si>
  <si>
    <t>Инициативные платежи, зачисляемые в бюджеты сельских поселений (в рамках ремонта военно- мемориального объекта с. Кужмара)</t>
  </si>
  <si>
    <t>0001</t>
  </si>
  <si>
    <t>0002</t>
  </si>
  <si>
    <t>0003</t>
  </si>
  <si>
    <t>0004</t>
  </si>
  <si>
    <t>0005</t>
  </si>
  <si>
    <t xml:space="preserve">    Субсидии бюджетам сельских поселений на обеспечение комплексного развития сельских территорий</t>
  </si>
  <si>
    <t>Субсидии бюджетам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</t>
  </si>
  <si>
    <t>0060</t>
  </si>
  <si>
    <t>Иные межбюджетные трансферты из республиканского бюджета Республики Марий Эл бюджетам сельских поселений на выполнение работ по предотвращению распространения сорного растения борщевика Сосновского</t>
  </si>
  <si>
    <t>0010</t>
  </si>
  <si>
    <t>Прочие межбюжетные трансфетры, передаваемые бюджетам сельских поселений  на осуществление полномочий в соответствии  со статьей 14 ФЗ №131-ФЗ от 06.10.2003г. "Об общих принципах организации местного самоуправления"</t>
  </si>
  <si>
    <t>4999910</t>
  </si>
  <si>
    <t>0200</t>
  </si>
  <si>
    <t>Справка об исполнении бюджета Кужмарской сельской админгистрации" за 3 квартал 2021 год</t>
  </si>
  <si>
    <t>0206510</t>
  </si>
  <si>
    <t>Доходы,постпающие в порядке возмещения расходов, понесенных в связи с эксплуатацией имущества сельских поселений</t>
  </si>
  <si>
    <t>Невыясненные поступления, зачисляемые в бюджеты  поселений</t>
  </si>
  <si>
    <t>0105010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</si>
</sst>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#,##0.000"/>
    <numFmt numFmtId="176" formatCode="#,##0.0"/>
    <numFmt numFmtId="177" formatCode="0000"/>
    <numFmt numFmtId="178" formatCode="000000"/>
  </numFmts>
  <fonts count="42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4" fontId="0" fillId="0" borderId="10" xfId="0" applyNumberFormat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0" fillId="33" borderId="11" xfId="0" applyNumberForma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28" xfId="0" applyNumberFormat="1" applyFont="1" applyFill="1" applyBorder="1" applyAlignment="1">
      <alignment horizontal="right" vertical="top"/>
    </xf>
    <xf numFmtId="4" fontId="0" fillId="33" borderId="29" xfId="0" applyNumberFormat="1" applyFont="1" applyFill="1" applyBorder="1" applyAlignment="1">
      <alignment horizontal="right" vertical="top"/>
    </xf>
    <xf numFmtId="4" fontId="0" fillId="33" borderId="30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33" xfId="0" applyNumberFormat="1" applyFont="1" applyFill="1" applyBorder="1" applyAlignment="1">
      <alignment horizontal="center" vertical="top"/>
    </xf>
    <xf numFmtId="4" fontId="0" fillId="33" borderId="33" xfId="0" applyNumberFormat="1" applyFont="1" applyFill="1" applyBorder="1" applyAlignment="1">
      <alignment horizontal="right" vertical="top"/>
    </xf>
    <xf numFmtId="4" fontId="0" fillId="0" borderId="33" xfId="0" applyNumberFormat="1" applyBorder="1" applyAlignment="1">
      <alignment horizontal="right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4" xfId="0" applyNumberFormat="1" applyFont="1" applyFill="1" applyBorder="1" applyAlignment="1">
      <alignment horizontal="center" vertical="top"/>
    </xf>
    <xf numFmtId="0" fontId="0" fillId="33" borderId="34" xfId="0" applyNumberFormat="1" applyFont="1" applyFill="1" applyBorder="1" applyAlignment="1">
      <alignment horizontal="center" vertical="top"/>
    </xf>
    <xf numFmtId="0" fontId="0" fillId="33" borderId="35" xfId="0" applyNumberFormat="1" applyFill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 wrapText="1"/>
    </xf>
    <xf numFmtId="49" fontId="0" fillId="33" borderId="36" xfId="0" applyNumberFormat="1" applyFill="1" applyBorder="1" applyAlignment="1">
      <alignment horizontal="center" vertical="top"/>
    </xf>
    <xf numFmtId="49" fontId="0" fillId="33" borderId="36" xfId="0" applyNumberFormat="1" applyFont="1" applyFill="1" applyBorder="1" applyAlignment="1">
      <alignment horizontal="center" vertical="top"/>
    </xf>
    <xf numFmtId="0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8" xfId="0" applyNumberFormat="1" applyFill="1" applyBorder="1" applyAlignment="1">
      <alignment horizontal="center" vertical="top"/>
    </xf>
    <xf numFmtId="49" fontId="0" fillId="33" borderId="39" xfId="0" applyNumberFormat="1" applyFill="1" applyBorder="1" applyAlignment="1">
      <alignment horizontal="center" vertical="top"/>
    </xf>
    <xf numFmtId="49" fontId="0" fillId="33" borderId="40" xfId="0" applyNumberFormat="1" applyFill="1" applyBorder="1" applyAlignment="1">
      <alignment horizontal="center" vertical="top"/>
    </xf>
    <xf numFmtId="49" fontId="0" fillId="33" borderId="41" xfId="0" applyNumberFormat="1" applyFill="1" applyBorder="1" applyAlignment="1">
      <alignment horizontal="center" vertical="top"/>
    </xf>
    <xf numFmtId="49" fontId="0" fillId="33" borderId="42" xfId="0" applyNumberFormat="1" applyFill="1" applyBorder="1" applyAlignment="1">
      <alignment horizontal="center" vertical="top"/>
    </xf>
    <xf numFmtId="0" fontId="0" fillId="33" borderId="27" xfId="0" applyNumberFormat="1" applyFill="1" applyBorder="1" applyAlignment="1">
      <alignment vertical="top" wrapText="1"/>
    </xf>
    <xf numFmtId="0" fontId="0" fillId="33" borderId="43" xfId="0" applyNumberFormat="1" applyFill="1" applyBorder="1" applyAlignment="1">
      <alignment vertical="top" wrapText="1"/>
    </xf>
    <xf numFmtId="0" fontId="0" fillId="33" borderId="40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horizontal="center" vertical="top"/>
    </xf>
    <xf numFmtId="0" fontId="0" fillId="33" borderId="42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33" xfId="0" applyNumberFormat="1" applyFill="1" applyBorder="1" applyAlignment="1">
      <alignment vertical="top" wrapText="1"/>
    </xf>
    <xf numFmtId="49" fontId="0" fillId="33" borderId="33" xfId="0" applyNumberFormat="1" applyFill="1" applyBorder="1" applyAlignment="1">
      <alignment horizontal="center" vertical="top"/>
    </xf>
    <xf numFmtId="49" fontId="0" fillId="33" borderId="33" xfId="0" applyNumberFormat="1" applyFont="1" applyFill="1" applyBorder="1" applyAlignment="1">
      <alignment horizontal="center" vertical="top"/>
    </xf>
    <xf numFmtId="49" fontId="0" fillId="33" borderId="28" xfId="0" applyNumberFormat="1" applyFill="1" applyBorder="1" applyAlignment="1">
      <alignment horizontal="center" vertical="top"/>
    </xf>
    <xf numFmtId="0" fontId="1" fillId="33" borderId="27" xfId="0" applyNumberFormat="1" applyFont="1" applyFill="1" applyBorder="1" applyAlignment="1">
      <alignment horizontal="left" vertical="top" wrapText="1"/>
    </xf>
    <xf numFmtId="0" fontId="1" fillId="33" borderId="41" xfId="0" applyNumberFormat="1" applyFont="1" applyFill="1" applyBorder="1" applyAlignment="1">
      <alignment horizontal="left" vertical="top" wrapText="1"/>
    </xf>
    <xf numFmtId="0" fontId="1" fillId="33" borderId="44" xfId="0" applyNumberFormat="1" applyFont="1" applyFill="1" applyBorder="1" applyAlignment="1">
      <alignment horizontal="left" vertical="top" wrapText="1"/>
    </xf>
    <xf numFmtId="0" fontId="1" fillId="33" borderId="45" xfId="0" applyNumberFormat="1" applyFont="1" applyFill="1" applyBorder="1" applyAlignment="1">
      <alignment horizontal="left" vertical="top" wrapText="1"/>
    </xf>
    <xf numFmtId="0" fontId="0" fillId="33" borderId="35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left" vertical="top" wrapText="1" indent="2"/>
    </xf>
    <xf numFmtId="0" fontId="0" fillId="33" borderId="32" xfId="0" applyNumberFormat="1" applyFill="1" applyBorder="1" applyAlignment="1">
      <alignment vertical="top" wrapText="1"/>
    </xf>
    <xf numFmtId="0" fontId="0" fillId="33" borderId="46" xfId="0" applyNumberFormat="1" applyFill="1" applyBorder="1" applyAlignment="1">
      <alignment vertical="top" wrapText="1"/>
    </xf>
    <xf numFmtId="49" fontId="0" fillId="33" borderId="25" xfId="0" applyNumberFormat="1" applyFont="1" applyFill="1" applyBorder="1" applyAlignment="1">
      <alignment horizontal="center" vertical="top"/>
    </xf>
    <xf numFmtId="0" fontId="0" fillId="33" borderId="27" xfId="0" applyNumberFormat="1" applyFill="1" applyBorder="1" applyAlignment="1">
      <alignment horizontal="center" vertical="top" wrapText="1"/>
    </xf>
    <xf numFmtId="0" fontId="0" fillId="33" borderId="43" xfId="0" applyNumberFormat="1" applyFill="1" applyBorder="1" applyAlignment="1">
      <alignment horizontal="center" vertical="top" wrapText="1"/>
    </xf>
    <xf numFmtId="0" fontId="0" fillId="33" borderId="47" xfId="0" applyNumberFormat="1" applyFon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49" fontId="0" fillId="33" borderId="47" xfId="0" applyNumberFormat="1" applyFont="1" applyFill="1" applyBorder="1" applyAlignment="1">
      <alignment horizontal="center" vertical="top"/>
    </xf>
    <xf numFmtId="0" fontId="0" fillId="0" borderId="48" xfId="0" applyNumberForma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left" vertical="top"/>
    </xf>
    <xf numFmtId="0" fontId="1" fillId="33" borderId="41" xfId="0" applyNumberFormat="1" applyFont="1" applyFill="1" applyBorder="1" applyAlignment="1">
      <alignment horizontal="left" vertical="top"/>
    </xf>
    <xf numFmtId="0" fontId="1" fillId="33" borderId="38" xfId="0" applyNumberFormat="1" applyFont="1" applyFill="1" applyBorder="1" applyAlignment="1">
      <alignment horizontal="left" vertical="top"/>
    </xf>
    <xf numFmtId="0" fontId="1" fillId="33" borderId="29" xfId="0" applyNumberFormat="1" applyFont="1" applyFill="1" applyBorder="1" applyAlignment="1">
      <alignment horizontal="left" vertical="top"/>
    </xf>
    <xf numFmtId="0" fontId="2" fillId="33" borderId="50" xfId="0" applyNumberFormat="1" applyFont="1" applyFill="1" applyBorder="1" applyAlignment="1">
      <alignment horizontal="left" vertical="top"/>
    </xf>
    <xf numFmtId="0" fontId="2" fillId="33" borderId="44" xfId="0" applyNumberFormat="1" applyFont="1" applyFill="1" applyBorder="1" applyAlignment="1">
      <alignment horizontal="left" vertical="top"/>
    </xf>
    <xf numFmtId="0" fontId="2" fillId="33" borderId="45" xfId="0" applyNumberFormat="1" applyFont="1" applyFill="1" applyBorder="1" applyAlignment="1">
      <alignment horizontal="left" vertical="top"/>
    </xf>
    <xf numFmtId="0" fontId="0" fillId="0" borderId="51" xfId="0" applyNumberForma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33" borderId="43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7"/>
  <sheetViews>
    <sheetView tabSelected="1" zoomScalePageLayoutView="0" workbookViewId="0" topLeftCell="A1">
      <selection activeCell="L13" sqref="L12:L13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2.33203125" style="1" customWidth="1"/>
    <col min="9" max="9" width="3.5" style="1" customWidth="1"/>
    <col min="10" max="10" width="3.3320312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="1" customFormat="1" ht="11.25" customHeight="1" thickBot="1"/>
    <row r="4" spans="1:17" ht="11.25" customHeight="1">
      <c r="A4" s="92" t="s">
        <v>23</v>
      </c>
      <c r="B4" s="93"/>
      <c r="C4" s="96" t="s">
        <v>22</v>
      </c>
      <c r="D4" s="97"/>
      <c r="E4" s="97"/>
      <c r="F4" s="97"/>
      <c r="G4" s="97"/>
      <c r="H4" s="97"/>
      <c r="I4" s="97"/>
      <c r="J4" s="97"/>
      <c r="K4" s="98"/>
      <c r="L4" s="90" t="s">
        <v>14</v>
      </c>
      <c r="M4" s="90" t="s">
        <v>13</v>
      </c>
      <c r="N4" s="81" t="s">
        <v>15</v>
      </c>
      <c r="O4" s="96" t="s">
        <v>16</v>
      </c>
      <c r="P4" s="103" t="s">
        <v>17</v>
      </c>
      <c r="Q4"/>
    </row>
    <row r="5" spans="1:17" ht="35.25" customHeight="1" thickBot="1">
      <c r="A5" s="94"/>
      <c r="B5" s="95"/>
      <c r="C5" s="99"/>
      <c r="D5" s="99"/>
      <c r="E5" s="99"/>
      <c r="F5" s="99"/>
      <c r="G5" s="99"/>
      <c r="H5" s="99"/>
      <c r="I5" s="99"/>
      <c r="J5" s="99"/>
      <c r="K5" s="91"/>
      <c r="L5" s="91"/>
      <c r="M5" s="91"/>
      <c r="N5" s="82"/>
      <c r="O5" s="102"/>
      <c r="P5" s="104"/>
      <c r="Q5"/>
    </row>
    <row r="6" spans="1:16" s="2" customFormat="1" ht="12" customHeight="1">
      <c r="A6" s="87" t="s">
        <v>20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10">
        <f>SUM(L7+L23)</f>
        <v>18296.06</v>
      </c>
      <c r="M6" s="14">
        <f>M7+M23</f>
        <v>13722.044999999998</v>
      </c>
      <c r="N6" s="10">
        <f>N7+N23</f>
        <v>10701.1</v>
      </c>
      <c r="O6" s="11">
        <f aca="true" t="shared" si="0" ref="O6:O14">N6*100/L6</f>
        <v>58.48854890069227</v>
      </c>
      <c r="P6" s="15">
        <f aca="true" t="shared" si="1" ref="P6:P14">N6*100/M6</f>
        <v>77.98473186758972</v>
      </c>
    </row>
    <row r="7" spans="1:16" s="1" customFormat="1" ht="11.25" customHeight="1" thickBot="1">
      <c r="A7" s="83" t="s">
        <v>19</v>
      </c>
      <c r="B7" s="84"/>
      <c r="C7" s="85"/>
      <c r="D7" s="85"/>
      <c r="E7" s="85"/>
      <c r="F7" s="85"/>
      <c r="G7" s="85"/>
      <c r="H7" s="85"/>
      <c r="I7" s="85"/>
      <c r="J7" s="85"/>
      <c r="K7" s="86"/>
      <c r="L7" s="14">
        <f>SUM(L8:L22)</f>
        <v>2459.769999999999</v>
      </c>
      <c r="M7" s="8">
        <f>SUM(M8:M22)</f>
        <v>1844.8275</v>
      </c>
      <c r="N7" s="14">
        <f>SUM(N8:N22)</f>
        <v>1202.4099999999996</v>
      </c>
      <c r="O7" s="5">
        <f t="shared" si="0"/>
        <v>48.88302564873952</v>
      </c>
      <c r="P7" s="16">
        <f>N7*100/M7</f>
        <v>65.17736753165266</v>
      </c>
    </row>
    <row r="8" spans="1:16" s="2" customFormat="1" ht="12.75" customHeight="1" outlineLevel="1">
      <c r="A8" s="44" t="s">
        <v>18</v>
      </c>
      <c r="B8" s="45"/>
      <c r="C8" s="22" t="s">
        <v>2</v>
      </c>
      <c r="D8" s="79" t="s">
        <v>25</v>
      </c>
      <c r="E8" s="80"/>
      <c r="F8" s="80"/>
      <c r="G8" s="80"/>
      <c r="H8" s="80"/>
      <c r="I8" s="78" t="s">
        <v>3</v>
      </c>
      <c r="J8" s="78"/>
      <c r="K8" s="23" t="s">
        <v>4</v>
      </c>
      <c r="L8" s="20">
        <v>272</v>
      </c>
      <c r="M8" s="6">
        <f>SUM(L8/4)*3</f>
        <v>204</v>
      </c>
      <c r="N8" s="6">
        <v>247.73</v>
      </c>
      <c r="O8" s="7">
        <f>N8*100/L8</f>
        <v>91.07720588235294</v>
      </c>
      <c r="P8" s="17">
        <f>N8*100/M8</f>
        <v>121.43627450980392</v>
      </c>
    </row>
    <row r="9" spans="1:18" s="2" customFormat="1" ht="15" customHeight="1" outlineLevel="1">
      <c r="A9" s="44" t="s">
        <v>28</v>
      </c>
      <c r="B9" s="45"/>
      <c r="C9" s="24" t="s">
        <v>5</v>
      </c>
      <c r="D9" s="41" t="s">
        <v>27</v>
      </c>
      <c r="E9" s="42"/>
      <c r="F9" s="42"/>
      <c r="G9" s="42"/>
      <c r="H9" s="42"/>
      <c r="I9" s="43" t="s">
        <v>3</v>
      </c>
      <c r="J9" s="43"/>
      <c r="K9" s="25" t="s">
        <v>4</v>
      </c>
      <c r="L9" s="20">
        <v>802</v>
      </c>
      <c r="M9" s="6">
        <f aca="true" t="shared" si="2" ref="M9:M22">SUM(L9/4)*3</f>
        <v>601.5</v>
      </c>
      <c r="N9" s="6">
        <v>253.32</v>
      </c>
      <c r="O9" s="7">
        <f t="shared" si="0"/>
        <v>31.586034912718205</v>
      </c>
      <c r="P9" s="17">
        <f t="shared" si="1"/>
        <v>42.114713216957604</v>
      </c>
      <c r="R9" s="3"/>
    </row>
    <row r="10" spans="1:16" s="2" customFormat="1" ht="36.75" customHeight="1" outlineLevel="1">
      <c r="A10" s="44" t="s">
        <v>29</v>
      </c>
      <c r="B10" s="45"/>
      <c r="C10" s="24" t="s">
        <v>5</v>
      </c>
      <c r="D10" s="41" t="s">
        <v>30</v>
      </c>
      <c r="E10" s="42"/>
      <c r="F10" s="42"/>
      <c r="G10" s="42"/>
      <c r="H10" s="42"/>
      <c r="I10" s="43" t="s">
        <v>3</v>
      </c>
      <c r="J10" s="43"/>
      <c r="K10" s="25" t="s">
        <v>4</v>
      </c>
      <c r="L10" s="20">
        <v>67.9</v>
      </c>
      <c r="M10" s="6">
        <f t="shared" si="2"/>
        <v>50.925000000000004</v>
      </c>
      <c r="N10" s="6">
        <v>47.98</v>
      </c>
      <c r="O10" s="7">
        <f t="shared" si="0"/>
        <v>70.66273932253313</v>
      </c>
      <c r="P10" s="17">
        <f t="shared" si="1"/>
        <v>94.21698576337751</v>
      </c>
    </row>
    <row r="11" spans="1:16" s="2" customFormat="1" ht="37.5" customHeight="1" outlineLevel="1">
      <c r="A11" s="44" t="s">
        <v>31</v>
      </c>
      <c r="B11" s="45"/>
      <c r="C11" s="24" t="s">
        <v>5</v>
      </c>
      <c r="D11" s="41" t="s">
        <v>32</v>
      </c>
      <c r="E11" s="42"/>
      <c r="F11" s="42"/>
      <c r="G11" s="42"/>
      <c r="H11" s="42"/>
      <c r="I11" s="43" t="s">
        <v>3</v>
      </c>
      <c r="J11" s="43"/>
      <c r="K11" s="25" t="s">
        <v>4</v>
      </c>
      <c r="L11" s="20">
        <v>155.6</v>
      </c>
      <c r="M11" s="6">
        <f t="shared" si="2"/>
        <v>116.69999999999999</v>
      </c>
      <c r="N11" s="6">
        <v>39.66</v>
      </c>
      <c r="O11" s="7">
        <f t="shared" si="0"/>
        <v>25.488431876606683</v>
      </c>
      <c r="P11" s="17">
        <f t="shared" si="1"/>
        <v>33.984575835475574</v>
      </c>
    </row>
    <row r="12" spans="1:16" s="2" customFormat="1" ht="57.75" customHeight="1" outlineLevel="1">
      <c r="A12" s="44" t="s">
        <v>33</v>
      </c>
      <c r="B12" s="45"/>
      <c r="C12" s="24">
        <v>108</v>
      </c>
      <c r="D12" s="41" t="s">
        <v>34</v>
      </c>
      <c r="E12" s="42"/>
      <c r="F12" s="42"/>
      <c r="G12" s="42"/>
      <c r="H12" s="42"/>
      <c r="I12" s="43" t="s">
        <v>3</v>
      </c>
      <c r="J12" s="43"/>
      <c r="K12" s="25">
        <v>110</v>
      </c>
      <c r="L12" s="20">
        <v>2.1</v>
      </c>
      <c r="M12" s="6">
        <f t="shared" si="2"/>
        <v>1.5750000000000002</v>
      </c>
      <c r="N12" s="6">
        <v>2.4</v>
      </c>
      <c r="O12" s="7">
        <f t="shared" si="0"/>
        <v>114.28571428571428</v>
      </c>
      <c r="P12" s="17">
        <f>N12*100/M12</f>
        <v>152.38095238095235</v>
      </c>
    </row>
    <row r="13" spans="1:16" s="2" customFormat="1" ht="58.5" customHeight="1" outlineLevel="1">
      <c r="A13" s="44" t="s">
        <v>35</v>
      </c>
      <c r="B13" s="45"/>
      <c r="C13" s="24">
        <v>111</v>
      </c>
      <c r="D13" s="41" t="s">
        <v>36</v>
      </c>
      <c r="E13" s="42"/>
      <c r="F13" s="42"/>
      <c r="G13" s="42"/>
      <c r="H13" s="42"/>
      <c r="I13" s="43" t="s">
        <v>3</v>
      </c>
      <c r="J13" s="43"/>
      <c r="K13" s="25">
        <v>120</v>
      </c>
      <c r="L13" s="20">
        <v>598.4</v>
      </c>
      <c r="M13" s="6">
        <f t="shared" si="2"/>
        <v>448.79999999999995</v>
      </c>
      <c r="N13" s="6">
        <v>405.56</v>
      </c>
      <c r="O13" s="7">
        <f t="shared" si="0"/>
        <v>67.774064171123</v>
      </c>
      <c r="P13" s="17">
        <f>N13*100/M13</f>
        <v>90.36541889483067</v>
      </c>
    </row>
    <row r="14" spans="1:16" s="2" customFormat="1" ht="58.5" customHeight="1" outlineLevel="1">
      <c r="A14" s="44" t="s">
        <v>49</v>
      </c>
      <c r="B14" s="45"/>
      <c r="C14" s="24" t="s">
        <v>6</v>
      </c>
      <c r="D14" s="41" t="s">
        <v>50</v>
      </c>
      <c r="E14" s="42"/>
      <c r="F14" s="42"/>
      <c r="G14" s="42"/>
      <c r="H14" s="42"/>
      <c r="I14" s="43" t="s">
        <v>3</v>
      </c>
      <c r="J14" s="43"/>
      <c r="K14" s="25" t="s">
        <v>7</v>
      </c>
      <c r="L14" s="20">
        <v>90.7</v>
      </c>
      <c r="M14" s="6">
        <f t="shared" si="2"/>
        <v>68.025</v>
      </c>
      <c r="N14" s="6">
        <v>27.5</v>
      </c>
      <c r="O14" s="7">
        <f t="shared" si="0"/>
        <v>30.31973539140022</v>
      </c>
      <c r="P14" s="17">
        <f t="shared" si="1"/>
        <v>40.42631385520029</v>
      </c>
    </row>
    <row r="15" spans="1:16" s="2" customFormat="1" ht="36.75" customHeight="1" outlineLevel="1">
      <c r="A15" s="44" t="s">
        <v>52</v>
      </c>
      <c r="B15" s="45"/>
      <c r="C15" s="24">
        <v>111</v>
      </c>
      <c r="D15" s="41" t="s">
        <v>51</v>
      </c>
      <c r="E15" s="42"/>
      <c r="F15" s="42"/>
      <c r="G15" s="42"/>
      <c r="H15" s="42"/>
      <c r="I15" s="43" t="s">
        <v>3</v>
      </c>
      <c r="J15" s="43"/>
      <c r="K15" s="25">
        <v>120</v>
      </c>
      <c r="L15" s="21">
        <v>166</v>
      </c>
      <c r="M15" s="6">
        <f t="shared" si="2"/>
        <v>124.5</v>
      </c>
      <c r="N15" s="6">
        <v>0</v>
      </c>
      <c r="O15" s="4" t="s">
        <v>1</v>
      </c>
      <c r="P15" s="17" t="s">
        <v>1</v>
      </c>
    </row>
    <row r="16" spans="1:16" s="2" customFormat="1" ht="36.75" customHeight="1" outlineLevel="1">
      <c r="A16" s="44" t="s">
        <v>74</v>
      </c>
      <c r="B16" s="45"/>
      <c r="C16" s="24">
        <v>113</v>
      </c>
      <c r="D16" s="41" t="s">
        <v>73</v>
      </c>
      <c r="E16" s="42"/>
      <c r="F16" s="42"/>
      <c r="G16" s="42"/>
      <c r="H16" s="42"/>
      <c r="I16" s="43" t="s">
        <v>3</v>
      </c>
      <c r="J16" s="43"/>
      <c r="K16" s="25">
        <v>130</v>
      </c>
      <c r="L16" s="21"/>
      <c r="M16" s="6">
        <f t="shared" si="2"/>
        <v>0</v>
      </c>
      <c r="N16" s="6">
        <v>6.06</v>
      </c>
      <c r="O16" s="34"/>
      <c r="P16" s="17"/>
    </row>
    <row r="17" spans="1:16" s="2" customFormat="1" ht="36.75" customHeight="1" outlineLevel="1">
      <c r="A17" s="57" t="s">
        <v>54</v>
      </c>
      <c r="B17" s="58"/>
      <c r="C17" s="24">
        <v>117</v>
      </c>
      <c r="D17" s="54" t="s">
        <v>53</v>
      </c>
      <c r="E17" s="55"/>
      <c r="F17" s="55"/>
      <c r="G17" s="55"/>
      <c r="H17" s="56"/>
      <c r="I17" s="41" t="s">
        <v>59</v>
      </c>
      <c r="J17" s="42"/>
      <c r="K17" s="25">
        <v>150</v>
      </c>
      <c r="L17" s="21">
        <v>83.74</v>
      </c>
      <c r="M17" s="6">
        <f t="shared" si="2"/>
        <v>62.80499999999999</v>
      </c>
      <c r="N17" s="6">
        <v>41.1</v>
      </c>
      <c r="O17" s="7">
        <f>N17*100/L17</f>
        <v>49.08048722235491</v>
      </c>
      <c r="P17" s="17">
        <f>N17*100/M17</f>
        <v>65.44064962980656</v>
      </c>
    </row>
    <row r="18" spans="1:16" s="2" customFormat="1" ht="47.25" customHeight="1" outlineLevel="1">
      <c r="A18" s="57" t="s">
        <v>55</v>
      </c>
      <c r="B18" s="58"/>
      <c r="C18" s="24">
        <v>117</v>
      </c>
      <c r="D18" s="54" t="s">
        <v>53</v>
      </c>
      <c r="E18" s="55"/>
      <c r="F18" s="55"/>
      <c r="G18" s="55"/>
      <c r="H18" s="56"/>
      <c r="I18" s="41" t="s">
        <v>60</v>
      </c>
      <c r="J18" s="42"/>
      <c r="K18" s="25">
        <v>150</v>
      </c>
      <c r="L18" s="21">
        <v>83.74</v>
      </c>
      <c r="M18" s="6">
        <f t="shared" si="2"/>
        <v>62.80499999999999</v>
      </c>
      <c r="N18" s="6">
        <v>26</v>
      </c>
      <c r="O18" s="7">
        <f>N18*100/L18</f>
        <v>31.048483401003107</v>
      </c>
      <c r="P18" s="17">
        <f>N18*100/M18</f>
        <v>41.39797786800415</v>
      </c>
    </row>
    <row r="19" spans="1:16" s="2" customFormat="1" ht="46.5" customHeight="1" outlineLevel="1">
      <c r="A19" s="57" t="s">
        <v>56</v>
      </c>
      <c r="B19" s="58"/>
      <c r="C19" s="24">
        <v>117</v>
      </c>
      <c r="D19" s="54" t="s">
        <v>53</v>
      </c>
      <c r="E19" s="55"/>
      <c r="F19" s="55"/>
      <c r="G19" s="55"/>
      <c r="H19" s="56"/>
      <c r="I19" s="41" t="s">
        <v>61</v>
      </c>
      <c r="J19" s="42"/>
      <c r="K19" s="25">
        <v>150</v>
      </c>
      <c r="L19" s="21">
        <v>41.62</v>
      </c>
      <c r="M19" s="6">
        <f t="shared" si="2"/>
        <v>31.214999999999996</v>
      </c>
      <c r="N19" s="6">
        <v>26</v>
      </c>
      <c r="O19" s="7">
        <f>N19*100/L19</f>
        <v>62.469966362325806</v>
      </c>
      <c r="P19" s="17">
        <f>N19*100/M19</f>
        <v>83.29328848310108</v>
      </c>
    </row>
    <row r="20" spans="1:16" s="2" customFormat="1" ht="36.75" customHeight="1" outlineLevel="1">
      <c r="A20" s="57" t="s">
        <v>57</v>
      </c>
      <c r="B20" s="58"/>
      <c r="C20" s="24">
        <v>117</v>
      </c>
      <c r="D20" s="54" t="s">
        <v>53</v>
      </c>
      <c r="E20" s="55"/>
      <c r="F20" s="55"/>
      <c r="G20" s="55"/>
      <c r="H20" s="56"/>
      <c r="I20" s="41" t="s">
        <v>62</v>
      </c>
      <c r="J20" s="42"/>
      <c r="K20" s="25">
        <v>150</v>
      </c>
      <c r="L20" s="21">
        <v>94.97</v>
      </c>
      <c r="M20" s="6">
        <f t="shared" si="2"/>
        <v>71.22749999999999</v>
      </c>
      <c r="N20" s="6">
        <v>60.1</v>
      </c>
      <c r="O20" s="7">
        <f>N20*100/L20</f>
        <v>63.28314204485627</v>
      </c>
      <c r="P20" s="17">
        <f>N20*100/M20</f>
        <v>84.37752272647504</v>
      </c>
    </row>
    <row r="21" spans="1:16" s="2" customFormat="1" ht="36.75" customHeight="1" outlineLevel="1" thickBot="1">
      <c r="A21" s="44" t="s">
        <v>58</v>
      </c>
      <c r="B21" s="45"/>
      <c r="C21" s="26">
        <v>117</v>
      </c>
      <c r="D21" s="46" t="s">
        <v>53</v>
      </c>
      <c r="E21" s="47"/>
      <c r="F21" s="47"/>
      <c r="G21" s="47"/>
      <c r="H21" s="47"/>
      <c r="I21" s="46" t="s">
        <v>63</v>
      </c>
      <c r="J21" s="47"/>
      <c r="K21" s="27">
        <v>150</v>
      </c>
      <c r="L21" s="21">
        <v>1</v>
      </c>
      <c r="M21" s="6">
        <f t="shared" si="2"/>
        <v>0.75</v>
      </c>
      <c r="N21" s="6">
        <v>1.2</v>
      </c>
      <c r="O21" s="9">
        <f>SUM(N21*100/L21)</f>
        <v>120</v>
      </c>
      <c r="P21" s="17">
        <f>SUM(N21*100/M21)</f>
        <v>160</v>
      </c>
    </row>
    <row r="22" spans="1:16" s="2" customFormat="1" ht="24" customHeight="1" outlineLevel="1" thickBot="1">
      <c r="A22" s="44" t="s">
        <v>75</v>
      </c>
      <c r="B22" s="45"/>
      <c r="C22" s="26">
        <v>117</v>
      </c>
      <c r="D22" s="46" t="s">
        <v>76</v>
      </c>
      <c r="E22" s="47"/>
      <c r="F22" s="47"/>
      <c r="G22" s="47"/>
      <c r="H22" s="47"/>
      <c r="I22" s="46" t="s">
        <v>59</v>
      </c>
      <c r="J22" s="47"/>
      <c r="K22" s="27">
        <v>180</v>
      </c>
      <c r="L22" s="21"/>
      <c r="M22" s="6">
        <f t="shared" si="2"/>
        <v>0</v>
      </c>
      <c r="N22" s="6">
        <v>17.8</v>
      </c>
      <c r="O22" s="9"/>
      <c r="P22" s="17"/>
    </row>
    <row r="23" spans="1:16" s="2" customFormat="1" ht="16.5" customHeight="1" outlineLevel="1" thickBot="1">
      <c r="A23" s="67" t="s">
        <v>21</v>
      </c>
      <c r="B23" s="68"/>
      <c r="C23" s="69"/>
      <c r="D23" s="69"/>
      <c r="E23" s="69"/>
      <c r="F23" s="69"/>
      <c r="G23" s="69"/>
      <c r="H23" s="69"/>
      <c r="I23" s="69"/>
      <c r="J23" s="69"/>
      <c r="K23" s="70"/>
      <c r="L23" s="8">
        <f>SUM(L25:L36)</f>
        <v>15836.29</v>
      </c>
      <c r="M23" s="8">
        <f>SUM(M25:M36)</f>
        <v>11877.217499999999</v>
      </c>
      <c r="N23" s="8">
        <f>SUM(N25:N36)</f>
        <v>9498.69</v>
      </c>
      <c r="O23" s="5">
        <f>N23*100/L23</f>
        <v>59.98052574182463</v>
      </c>
      <c r="P23" s="16">
        <f>N23*100/M23</f>
        <v>79.97403432243286</v>
      </c>
    </row>
    <row r="24" spans="1:16" s="2" customFormat="1" ht="25.5" customHeight="1" hidden="1" outlineLevel="1">
      <c r="A24" s="71" t="s">
        <v>10</v>
      </c>
      <c r="B24" s="72"/>
      <c r="C24" s="28" t="s">
        <v>8</v>
      </c>
      <c r="D24" s="62" t="s">
        <v>11</v>
      </c>
      <c r="E24" s="62"/>
      <c r="F24" s="62"/>
      <c r="G24" s="62"/>
      <c r="H24" s="62"/>
      <c r="I24" s="62" t="s">
        <v>3</v>
      </c>
      <c r="J24" s="62"/>
      <c r="K24" s="29" t="s">
        <v>9</v>
      </c>
      <c r="L24" s="6"/>
      <c r="M24" s="6"/>
      <c r="N24" s="6"/>
      <c r="O24" s="7"/>
      <c r="P24" s="17"/>
    </row>
    <row r="25" spans="1:16" s="2" customFormat="1" ht="26.25" customHeight="1" outlineLevel="1">
      <c r="A25" s="44" t="s">
        <v>37</v>
      </c>
      <c r="B25" s="45"/>
      <c r="C25" s="22" t="s">
        <v>8</v>
      </c>
      <c r="D25" s="78">
        <v>2555510</v>
      </c>
      <c r="E25" s="78"/>
      <c r="F25" s="78"/>
      <c r="G25" s="78"/>
      <c r="H25" s="78"/>
      <c r="I25" s="79" t="s">
        <v>3</v>
      </c>
      <c r="J25" s="80"/>
      <c r="K25" s="23">
        <v>150</v>
      </c>
      <c r="L25" s="20">
        <v>662.87</v>
      </c>
      <c r="M25" s="6">
        <f>SUM(L25/4)*3</f>
        <v>497.15250000000003</v>
      </c>
      <c r="N25" s="6">
        <v>662.87</v>
      </c>
      <c r="O25" s="7">
        <f>N25*100/L25</f>
        <v>100</v>
      </c>
      <c r="P25" s="17">
        <f>N25*100/M25</f>
        <v>133.33333333333331</v>
      </c>
    </row>
    <row r="26" spans="1:16" s="2" customFormat="1" ht="35.25" customHeight="1" outlineLevel="1">
      <c r="A26" s="57" t="s">
        <v>64</v>
      </c>
      <c r="B26" s="58"/>
      <c r="C26" s="24">
        <v>202</v>
      </c>
      <c r="D26" s="59">
        <v>2557610</v>
      </c>
      <c r="E26" s="60"/>
      <c r="F26" s="60"/>
      <c r="G26" s="60"/>
      <c r="H26" s="61"/>
      <c r="I26" s="54" t="s">
        <v>3</v>
      </c>
      <c r="J26" s="56"/>
      <c r="K26" s="25">
        <v>150</v>
      </c>
      <c r="L26" s="20">
        <v>748.43</v>
      </c>
      <c r="M26" s="6">
        <f aca="true" t="shared" si="3" ref="M26:M36">SUM(L26/4)*3</f>
        <v>561.3225</v>
      </c>
      <c r="N26" s="6">
        <v>748.43</v>
      </c>
      <c r="O26" s="7"/>
      <c r="P26" s="18"/>
    </row>
    <row r="27" spans="1:16" s="2" customFormat="1" ht="50.25" customHeight="1" outlineLevel="1">
      <c r="A27" s="44" t="s">
        <v>38</v>
      </c>
      <c r="B27" s="45"/>
      <c r="C27" s="24" t="s">
        <v>8</v>
      </c>
      <c r="D27" s="43">
        <v>2999910</v>
      </c>
      <c r="E27" s="43"/>
      <c r="F27" s="43"/>
      <c r="G27" s="43"/>
      <c r="H27" s="43"/>
      <c r="I27" s="41" t="s">
        <v>24</v>
      </c>
      <c r="J27" s="42"/>
      <c r="K27" s="25">
        <v>150</v>
      </c>
      <c r="L27" s="20">
        <v>1396.84</v>
      </c>
      <c r="M27" s="6">
        <f t="shared" si="3"/>
        <v>1047.6299999999999</v>
      </c>
      <c r="N27" s="6">
        <v>0</v>
      </c>
      <c r="O27" s="7">
        <f>N27*100/L27</f>
        <v>0</v>
      </c>
      <c r="P27" s="18">
        <f>N27*100/M27</f>
        <v>0</v>
      </c>
    </row>
    <row r="28" spans="1:16" s="2" customFormat="1" ht="60.75" customHeight="1" outlineLevel="1">
      <c r="A28" s="57" t="s">
        <v>65</v>
      </c>
      <c r="B28" s="58"/>
      <c r="C28" s="24">
        <v>202</v>
      </c>
      <c r="D28" s="59">
        <v>2999910</v>
      </c>
      <c r="E28" s="60"/>
      <c r="F28" s="60"/>
      <c r="G28" s="60"/>
      <c r="H28" s="61"/>
      <c r="I28" s="54" t="s">
        <v>66</v>
      </c>
      <c r="J28" s="56"/>
      <c r="K28" s="25">
        <v>150</v>
      </c>
      <c r="L28" s="20">
        <v>923.47</v>
      </c>
      <c r="M28" s="6">
        <f t="shared" si="3"/>
        <v>692.6025</v>
      </c>
      <c r="N28" s="6">
        <v>0</v>
      </c>
      <c r="O28" s="7"/>
      <c r="P28" s="18"/>
    </row>
    <row r="29" spans="1:16" s="2" customFormat="1" ht="60.75" customHeight="1" outlineLevel="1">
      <c r="A29" s="76" t="s">
        <v>67</v>
      </c>
      <c r="B29" s="77"/>
      <c r="C29" s="24">
        <v>202</v>
      </c>
      <c r="D29" s="59">
        <v>4999910</v>
      </c>
      <c r="E29" s="60"/>
      <c r="F29" s="60"/>
      <c r="G29" s="60"/>
      <c r="H29" s="61"/>
      <c r="I29" s="54" t="s">
        <v>68</v>
      </c>
      <c r="J29" s="56"/>
      <c r="K29" s="25">
        <v>150</v>
      </c>
      <c r="L29" s="20">
        <v>300</v>
      </c>
      <c r="M29" s="6">
        <f t="shared" si="3"/>
        <v>225</v>
      </c>
      <c r="N29" s="6">
        <v>300</v>
      </c>
      <c r="O29" s="7">
        <f aca="true" t="shared" si="4" ref="O29:O36">N29*100/L29</f>
        <v>100</v>
      </c>
      <c r="P29" s="18">
        <f aca="true" t="shared" si="5" ref="P29:P36">N29*100/M29</f>
        <v>133.33333333333334</v>
      </c>
    </row>
    <row r="30" spans="1:16" s="2" customFormat="1" ht="38.25" customHeight="1" outlineLevel="1">
      <c r="A30" s="44" t="s">
        <v>39</v>
      </c>
      <c r="B30" s="45"/>
      <c r="C30" s="24" t="s">
        <v>8</v>
      </c>
      <c r="D30" s="43">
        <v>3511810</v>
      </c>
      <c r="E30" s="43"/>
      <c r="F30" s="43"/>
      <c r="G30" s="43"/>
      <c r="H30" s="43"/>
      <c r="I30" s="41" t="s">
        <v>3</v>
      </c>
      <c r="J30" s="42"/>
      <c r="K30" s="25">
        <v>150</v>
      </c>
      <c r="L30" s="20">
        <v>222.4</v>
      </c>
      <c r="M30" s="6">
        <f t="shared" si="3"/>
        <v>166.8</v>
      </c>
      <c r="N30" s="6">
        <v>127.44</v>
      </c>
      <c r="O30" s="7">
        <f t="shared" si="4"/>
        <v>57.302158273381295</v>
      </c>
      <c r="P30" s="18">
        <f t="shared" si="5"/>
        <v>76.40287769784172</v>
      </c>
    </row>
    <row r="31" spans="1:16" s="2" customFormat="1" ht="36.75" customHeight="1" outlineLevel="1">
      <c r="A31" s="57" t="s">
        <v>40</v>
      </c>
      <c r="B31" s="100"/>
      <c r="C31" s="24">
        <v>207</v>
      </c>
      <c r="D31" s="43">
        <v>502010</v>
      </c>
      <c r="E31" s="43"/>
      <c r="F31" s="43"/>
      <c r="G31" s="43"/>
      <c r="H31" s="43"/>
      <c r="I31" s="41" t="s">
        <v>3</v>
      </c>
      <c r="J31" s="42"/>
      <c r="K31" s="25">
        <v>150</v>
      </c>
      <c r="L31" s="21">
        <v>22.06</v>
      </c>
      <c r="M31" s="6">
        <f t="shared" si="3"/>
        <v>16.544999999999998</v>
      </c>
      <c r="N31" s="6">
        <v>128.5</v>
      </c>
      <c r="O31" s="7">
        <f t="shared" si="4"/>
        <v>582.5022665457842</v>
      </c>
      <c r="P31" s="18">
        <f t="shared" si="5"/>
        <v>776.6696887277124</v>
      </c>
    </row>
    <row r="32" spans="1:16" s="2" customFormat="1" ht="36" customHeight="1" outlineLevel="1">
      <c r="A32" s="57" t="s">
        <v>41</v>
      </c>
      <c r="B32" s="58"/>
      <c r="C32" s="24">
        <v>202</v>
      </c>
      <c r="D32" s="51" t="s">
        <v>42</v>
      </c>
      <c r="E32" s="52"/>
      <c r="F32" s="52"/>
      <c r="G32" s="52"/>
      <c r="H32" s="53"/>
      <c r="I32" s="41" t="s">
        <v>3</v>
      </c>
      <c r="J32" s="42"/>
      <c r="K32" s="25">
        <v>150</v>
      </c>
      <c r="L32" s="20">
        <v>2502.5</v>
      </c>
      <c r="M32" s="6">
        <f t="shared" si="3"/>
        <v>1876.875</v>
      </c>
      <c r="N32" s="6">
        <v>1894.9</v>
      </c>
      <c r="O32" s="7">
        <f t="shared" si="4"/>
        <v>75.72027972027972</v>
      </c>
      <c r="P32" s="19">
        <f t="shared" si="5"/>
        <v>100.96037296037296</v>
      </c>
    </row>
    <row r="33" spans="1:16" s="2" customFormat="1" ht="68.25" customHeight="1" outlineLevel="1">
      <c r="A33" s="57" t="s">
        <v>43</v>
      </c>
      <c r="B33" s="58"/>
      <c r="C33" s="30" t="s">
        <v>8</v>
      </c>
      <c r="D33" s="66" t="s">
        <v>44</v>
      </c>
      <c r="E33" s="66"/>
      <c r="F33" s="66"/>
      <c r="G33" s="66"/>
      <c r="H33" s="66"/>
      <c r="I33" s="56" t="s">
        <v>45</v>
      </c>
      <c r="J33" s="42"/>
      <c r="K33" s="25">
        <v>150</v>
      </c>
      <c r="L33" s="20">
        <v>350</v>
      </c>
      <c r="M33" s="6">
        <f t="shared" si="3"/>
        <v>262.5</v>
      </c>
      <c r="N33" s="6">
        <v>350</v>
      </c>
      <c r="O33" s="7">
        <f t="shared" si="4"/>
        <v>100</v>
      </c>
      <c r="P33" s="17">
        <f t="shared" si="5"/>
        <v>133.33333333333334</v>
      </c>
    </row>
    <row r="34" spans="1:16" s="2" customFormat="1" ht="83.25" customHeight="1" outlineLevel="1">
      <c r="A34" s="73" t="s">
        <v>46</v>
      </c>
      <c r="B34" s="74"/>
      <c r="C34" s="36" t="s">
        <v>8</v>
      </c>
      <c r="D34" s="66" t="s">
        <v>44</v>
      </c>
      <c r="E34" s="66"/>
      <c r="F34" s="66"/>
      <c r="G34" s="66"/>
      <c r="H34" s="66"/>
      <c r="I34" s="53" t="s">
        <v>47</v>
      </c>
      <c r="J34" s="75"/>
      <c r="K34" s="35">
        <v>150</v>
      </c>
      <c r="L34" s="32">
        <v>100</v>
      </c>
      <c r="M34" s="31">
        <f t="shared" si="3"/>
        <v>75</v>
      </c>
      <c r="N34" s="31">
        <v>0</v>
      </c>
      <c r="O34" s="33">
        <f t="shared" si="4"/>
        <v>0</v>
      </c>
      <c r="P34" s="19">
        <f t="shared" si="5"/>
        <v>0</v>
      </c>
    </row>
    <row r="35" spans="1:16" s="2" customFormat="1" ht="63.75" customHeight="1" outlineLevel="1">
      <c r="A35" s="48" t="s">
        <v>48</v>
      </c>
      <c r="B35" s="48"/>
      <c r="C35" s="37" t="s">
        <v>8</v>
      </c>
      <c r="D35" s="49" t="s">
        <v>44</v>
      </c>
      <c r="E35" s="49"/>
      <c r="F35" s="49"/>
      <c r="G35" s="49"/>
      <c r="H35" s="49"/>
      <c r="I35" s="49" t="s">
        <v>26</v>
      </c>
      <c r="J35" s="50"/>
      <c r="K35" s="37">
        <v>150</v>
      </c>
      <c r="L35" s="6">
        <v>981</v>
      </c>
      <c r="M35" s="6">
        <f t="shared" si="3"/>
        <v>735.75</v>
      </c>
      <c r="N35" s="6">
        <v>925.37</v>
      </c>
      <c r="O35" s="6">
        <f t="shared" si="4"/>
        <v>94.32925586136595</v>
      </c>
      <c r="P35" s="4">
        <f t="shared" si="5"/>
        <v>125.77234114848794</v>
      </c>
    </row>
    <row r="36" spans="1:16" s="2" customFormat="1" ht="58.5" customHeight="1" outlineLevel="1" thickBot="1">
      <c r="A36" s="63" t="s">
        <v>69</v>
      </c>
      <c r="B36" s="63"/>
      <c r="C36" s="38" t="s">
        <v>8</v>
      </c>
      <c r="D36" s="64" t="s">
        <v>70</v>
      </c>
      <c r="E36" s="64"/>
      <c r="F36" s="64"/>
      <c r="G36" s="64"/>
      <c r="H36" s="64"/>
      <c r="I36" s="64" t="s">
        <v>71</v>
      </c>
      <c r="J36" s="65"/>
      <c r="K36" s="38">
        <v>150</v>
      </c>
      <c r="L36" s="39">
        <v>7626.72</v>
      </c>
      <c r="M36" s="39">
        <f t="shared" si="3"/>
        <v>5720.04</v>
      </c>
      <c r="N36" s="39">
        <v>4361.18</v>
      </c>
      <c r="O36" s="39">
        <f t="shared" si="4"/>
        <v>57.182904315354435</v>
      </c>
      <c r="P36" s="40">
        <f t="shared" si="5"/>
        <v>76.24387242047258</v>
      </c>
    </row>
    <row r="37" spans="1:15" s="1" customFormat="1" ht="12.75" customHeight="1">
      <c r="A37" s="105" t="s">
        <v>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2"/>
      <c r="L37" s="12"/>
      <c r="M37" s="12"/>
      <c r="N37" s="13"/>
      <c r="O37" s="12" t="s">
        <v>12</v>
      </c>
    </row>
  </sheetData>
  <sheetProtection/>
  <mergeCells count="97">
    <mergeCell ref="A37:B37"/>
    <mergeCell ref="C37:J37"/>
    <mergeCell ref="A25:B25"/>
    <mergeCell ref="D25:H25"/>
    <mergeCell ref="I25:J25"/>
    <mergeCell ref="I31:J31"/>
    <mergeCell ref="A22:B22"/>
    <mergeCell ref="A2:P2"/>
    <mergeCell ref="O4:O5"/>
    <mergeCell ref="P4:P5"/>
    <mergeCell ref="A10:B10"/>
    <mergeCell ref="D10:H10"/>
    <mergeCell ref="D22:H22"/>
    <mergeCell ref="I22:J22"/>
    <mergeCell ref="A12:B12"/>
    <mergeCell ref="D11:H11"/>
    <mergeCell ref="I11:J11"/>
    <mergeCell ref="A4:B5"/>
    <mergeCell ref="C4:K5"/>
    <mergeCell ref="L4:L5"/>
    <mergeCell ref="A13:B13"/>
    <mergeCell ref="D12:H12"/>
    <mergeCell ref="I12:J12"/>
    <mergeCell ref="A8:B8"/>
    <mergeCell ref="D8:H8"/>
    <mergeCell ref="I10:J10"/>
    <mergeCell ref="N4:N5"/>
    <mergeCell ref="A7:K7"/>
    <mergeCell ref="A6:K6"/>
    <mergeCell ref="M4:M5"/>
    <mergeCell ref="D14:H14"/>
    <mergeCell ref="I14:J14"/>
    <mergeCell ref="I8:J8"/>
    <mergeCell ref="D13:H13"/>
    <mergeCell ref="I13:J13"/>
    <mergeCell ref="A14:B14"/>
    <mergeCell ref="A9:B9"/>
    <mergeCell ref="A11:B11"/>
    <mergeCell ref="D9:H9"/>
    <mergeCell ref="I9:J9"/>
    <mergeCell ref="A29:B29"/>
    <mergeCell ref="D29:H29"/>
    <mergeCell ref="I33:J33"/>
    <mergeCell ref="A27:B27"/>
    <mergeCell ref="D27:H27"/>
    <mergeCell ref="I27:J27"/>
    <mergeCell ref="I30:J30"/>
    <mergeCell ref="A32:B32"/>
    <mergeCell ref="I29:J29"/>
    <mergeCell ref="A31:B31"/>
    <mergeCell ref="I15:J15"/>
    <mergeCell ref="D30:H30"/>
    <mergeCell ref="I24:J24"/>
    <mergeCell ref="A36:B36"/>
    <mergeCell ref="D36:H36"/>
    <mergeCell ref="I36:J36"/>
    <mergeCell ref="A33:B33"/>
    <mergeCell ref="D33:H33"/>
    <mergeCell ref="A23:K23"/>
    <mergeCell ref="D24:H24"/>
    <mergeCell ref="A17:B17"/>
    <mergeCell ref="A18:B18"/>
    <mergeCell ref="A19:B19"/>
    <mergeCell ref="A20:B20"/>
    <mergeCell ref="D17:H17"/>
    <mergeCell ref="A15:B15"/>
    <mergeCell ref="D15:H15"/>
    <mergeCell ref="I19:J19"/>
    <mergeCell ref="I28:J28"/>
    <mergeCell ref="D20:H20"/>
    <mergeCell ref="I20:J20"/>
    <mergeCell ref="A26:B26"/>
    <mergeCell ref="D26:H26"/>
    <mergeCell ref="I26:J26"/>
    <mergeCell ref="A24:B24"/>
    <mergeCell ref="A28:B28"/>
    <mergeCell ref="D28:H28"/>
    <mergeCell ref="A35:B35"/>
    <mergeCell ref="D35:H35"/>
    <mergeCell ref="I35:J35"/>
    <mergeCell ref="D32:H32"/>
    <mergeCell ref="I32:J32"/>
    <mergeCell ref="A30:B30"/>
    <mergeCell ref="A34:B34"/>
    <mergeCell ref="D34:H34"/>
    <mergeCell ref="I34:J34"/>
    <mergeCell ref="D31:H31"/>
    <mergeCell ref="D16:H16"/>
    <mergeCell ref="I16:J16"/>
    <mergeCell ref="A16:B16"/>
    <mergeCell ref="A21:B21"/>
    <mergeCell ref="D21:H21"/>
    <mergeCell ref="I21:J21"/>
    <mergeCell ref="I17:J17"/>
    <mergeCell ref="D18:H18"/>
    <mergeCell ref="I18:J18"/>
    <mergeCell ref="D19:H1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offis</cp:lastModifiedBy>
  <cp:lastPrinted>2021-10-15T05:50:06Z</cp:lastPrinted>
  <dcterms:created xsi:type="dcterms:W3CDTF">2016-04-27T04:40:17Z</dcterms:created>
  <dcterms:modified xsi:type="dcterms:W3CDTF">2021-10-15T12:52:05Z</dcterms:modified>
  <cp:category/>
  <cp:version/>
  <cp:contentType/>
  <cp:contentStatus/>
  <cp:revision>1</cp:revision>
</cp:coreProperties>
</file>